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8_{FF341062-3B5E-4866-AA09-D7B2635760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BALANS ŠO 2025" sheetId="17" r:id="rId1"/>
  </sheets>
  <externalReferences>
    <externalReference r:id="rId2"/>
  </externalReferences>
  <definedNames>
    <definedName name="Procijenjena_vrijednost_nabave__u_eurim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8" i="17" l="1"/>
  <c r="AD24" i="17"/>
  <c r="AD18" i="17"/>
  <c r="Y17" i="17"/>
  <c r="X18" i="17"/>
  <c r="X17" i="17"/>
  <c r="P18" i="17"/>
  <c r="P17" i="17"/>
  <c r="O18" i="17"/>
  <c r="O17" i="17"/>
  <c r="J18" i="17"/>
  <c r="J17" i="17"/>
  <c r="I18" i="17"/>
  <c r="I17" i="17"/>
  <c r="G18" i="17"/>
  <c r="G17" i="17"/>
  <c r="F18" i="17"/>
  <c r="F17" i="17"/>
  <c r="H17" i="17" s="1"/>
  <c r="AG5" i="17"/>
  <c r="AF8" i="17"/>
  <c r="AE3" i="17"/>
  <c r="AE9" i="17" s="1"/>
  <c r="AD3" i="17"/>
  <c r="AD9" i="17" s="1"/>
  <c r="X3" i="17"/>
  <c r="AG3" i="17" s="1"/>
  <c r="O7" i="17"/>
  <c r="I7" i="17"/>
  <c r="G7" i="17"/>
  <c r="F7" i="17"/>
  <c r="C18" i="17"/>
  <c r="D18" i="17"/>
  <c r="C7" i="17"/>
  <c r="AD12" i="17" l="1"/>
  <c r="AE12" i="17"/>
  <c r="N4" i="17"/>
  <c r="N5" i="17"/>
  <c r="N6" i="17"/>
  <c r="N7" i="17"/>
  <c r="K4" i="17"/>
  <c r="K5" i="17"/>
  <c r="K6" i="17"/>
  <c r="K7" i="17"/>
  <c r="H4" i="17"/>
  <c r="H5" i="17"/>
  <c r="H6" i="17"/>
  <c r="H7" i="17"/>
  <c r="AC18" i="17" l="1"/>
  <c r="AC22" i="17" s="1"/>
  <c r="AC3" i="17"/>
  <c r="AC9" i="17" s="1"/>
  <c r="Y22" i="17"/>
  <c r="AA22" i="17"/>
  <c r="Y9" i="17"/>
  <c r="AA9" i="17"/>
  <c r="V22" i="17"/>
  <c r="W17" i="17"/>
  <c r="AH10" i="17"/>
  <c r="AG18" i="17"/>
  <c r="AG19" i="17"/>
  <c r="AG20" i="17"/>
  <c r="AG21" i="17"/>
  <c r="AG23" i="17"/>
  <c r="AG24" i="17"/>
  <c r="AG25" i="17" s="1"/>
  <c r="AG17" i="17"/>
  <c r="AG4" i="17"/>
  <c r="AG6" i="17"/>
  <c r="AG7" i="17"/>
  <c r="AF14" i="17"/>
  <c r="AH14" i="17" s="1"/>
  <c r="AE22" i="17"/>
  <c r="AD22" i="17"/>
  <c r="AF20" i="17"/>
  <c r="AH20" i="17" s="1"/>
  <c r="T24" i="17"/>
  <c r="T25" i="17" s="1"/>
  <c r="S25" i="17"/>
  <c r="N18" i="17"/>
  <c r="N19" i="17"/>
  <c r="N21" i="17"/>
  <c r="N17" i="17"/>
  <c r="M22" i="17"/>
  <c r="N3" i="17"/>
  <c r="M9" i="17"/>
  <c r="T18" i="17"/>
  <c r="T19" i="17"/>
  <c r="T21" i="17"/>
  <c r="T17" i="17"/>
  <c r="S22" i="17"/>
  <c r="T4" i="17"/>
  <c r="T5" i="17"/>
  <c r="T6" i="17"/>
  <c r="T7" i="17"/>
  <c r="T3" i="17"/>
  <c r="S9" i="17"/>
  <c r="X22" i="17"/>
  <c r="Z18" i="17"/>
  <c r="Z19" i="17"/>
  <c r="Z21" i="17"/>
  <c r="Z17" i="17"/>
  <c r="Z4" i="17"/>
  <c r="Z5" i="17"/>
  <c r="Z6" i="17"/>
  <c r="Z7" i="17"/>
  <c r="Z3" i="17"/>
  <c r="X9" i="17"/>
  <c r="R9" i="17"/>
  <c r="AG11" i="17"/>
  <c r="AE25" i="17"/>
  <c r="AF24" i="17"/>
  <c r="AF18" i="17"/>
  <c r="AF19" i="17"/>
  <c r="AF21" i="17"/>
  <c r="AF17" i="17"/>
  <c r="AF11" i="17"/>
  <c r="AH11" i="17" s="1"/>
  <c r="AF4" i="17"/>
  <c r="AF5" i="17"/>
  <c r="AF6" i="17"/>
  <c r="AF7" i="17"/>
  <c r="AF3" i="17"/>
  <c r="AB22" i="17"/>
  <c r="AB9" i="17"/>
  <c r="W19" i="17"/>
  <c r="W18" i="17"/>
  <c r="V9" i="17"/>
  <c r="W7" i="17"/>
  <c r="W9" i="17" s="1"/>
  <c r="P22" i="17"/>
  <c r="Q18" i="17"/>
  <c r="Q17" i="17"/>
  <c r="P9" i="17"/>
  <c r="Q7" i="17"/>
  <c r="Q9" i="17" s="1"/>
  <c r="K18" i="17"/>
  <c r="K17" i="17"/>
  <c r="J22" i="17"/>
  <c r="I22" i="17"/>
  <c r="K3" i="17"/>
  <c r="J9" i="17"/>
  <c r="I9" i="17"/>
  <c r="H18" i="17"/>
  <c r="G22" i="17"/>
  <c r="G9" i="17"/>
  <c r="H3" i="17"/>
  <c r="E18" i="17"/>
  <c r="E19" i="17"/>
  <c r="E7" i="17"/>
  <c r="D22" i="17"/>
  <c r="D9" i="17"/>
  <c r="AH6" i="17" l="1"/>
  <c r="AF9" i="17"/>
  <c r="AA28" i="17"/>
  <c r="AH5" i="17"/>
  <c r="AH21" i="17"/>
  <c r="W22" i="17"/>
  <c r="AH4" i="17"/>
  <c r="AH19" i="17"/>
  <c r="AH24" i="17"/>
  <c r="AH25" i="17" s="1"/>
  <c r="AH17" i="17"/>
  <c r="AH18" i="17"/>
  <c r="AH3" i="17"/>
  <c r="K9" i="17"/>
  <c r="H9" i="17"/>
  <c r="AH7" i="17"/>
  <c r="AE28" i="17"/>
  <c r="Z22" i="17"/>
  <c r="Z9" i="17"/>
  <c r="M28" i="17"/>
  <c r="N22" i="17"/>
  <c r="N9" i="17"/>
  <c r="Y28" i="17"/>
  <c r="T22" i="17"/>
  <c r="X28" i="17"/>
  <c r="S28" i="17"/>
  <c r="T9" i="17"/>
  <c r="V28" i="17"/>
  <c r="I28" i="17"/>
  <c r="D28" i="17"/>
  <c r="AB28" i="17"/>
  <c r="AF12" i="17"/>
  <c r="AH12" i="17" s="1"/>
  <c r="AF25" i="17"/>
  <c r="AF22" i="17"/>
  <c r="AC28" i="17"/>
  <c r="P28" i="17"/>
  <c r="J28" i="17"/>
  <c r="G28" i="17"/>
  <c r="W28" i="17"/>
  <c r="K22" i="17"/>
  <c r="Q22" i="17"/>
  <c r="Q28" i="17" s="1"/>
  <c r="E22" i="17"/>
  <c r="H22" i="17"/>
  <c r="AD25" i="17"/>
  <c r="R25" i="17"/>
  <c r="U22" i="17"/>
  <c r="R22" i="17"/>
  <c r="O22" i="17"/>
  <c r="L22" i="17"/>
  <c r="F22" i="17"/>
  <c r="C22" i="17"/>
  <c r="AG14" i="17"/>
  <c r="U12" i="17"/>
  <c r="R12" i="17"/>
  <c r="O12" i="17"/>
  <c r="F12" i="17"/>
  <c r="U9" i="17"/>
  <c r="O9" i="17"/>
  <c r="L9" i="17"/>
  <c r="F9" i="17"/>
  <c r="C9" i="17"/>
  <c r="K28" i="17" l="1"/>
  <c r="AG22" i="17"/>
  <c r="AG27" i="17" s="1"/>
  <c r="H28" i="17"/>
  <c r="AG9" i="17"/>
  <c r="Z28" i="17"/>
  <c r="AH22" i="17"/>
  <c r="AH27" i="17" s="1"/>
  <c r="T28" i="17"/>
  <c r="AF28" i="17"/>
  <c r="N28" i="17"/>
  <c r="F28" i="17"/>
  <c r="L28" i="17"/>
  <c r="O28" i="17"/>
  <c r="AD28" i="17"/>
  <c r="R28" i="17"/>
  <c r="E9" i="17"/>
  <c r="AH9" i="17" s="1"/>
  <c r="C28" i="17"/>
  <c r="U28" i="17"/>
  <c r="AG12" i="17"/>
  <c r="E28" i="17" l="1"/>
  <c r="AH28" i="17"/>
  <c r="AG28" i="17"/>
  <c r="AG15" i="17"/>
  <c r="AH15" i="17" l="1"/>
</calcChain>
</file>

<file path=xl/sharedStrings.xml><?xml version="1.0" encoding="utf-8"?>
<sst xmlns="http://schemas.openxmlformats.org/spreadsheetml/2006/main" count="81" uniqueCount="64">
  <si>
    <t>Rashodi za zaposlene</t>
  </si>
  <si>
    <t>Materijalni rashodi</t>
  </si>
  <si>
    <t>Naziv konta
/Naziv programa</t>
  </si>
  <si>
    <t>UKUPNO 6</t>
  </si>
  <si>
    <t>UKUPNO 7</t>
  </si>
  <si>
    <t>UKUPNO PRIHODI I VIŠKOVI</t>
  </si>
  <si>
    <t>RASHODI</t>
  </si>
  <si>
    <t>UKUPNO 3</t>
  </si>
  <si>
    <t>UKUPNO 4</t>
  </si>
  <si>
    <t>RAZLIKA PRIHODI - RASHODI</t>
  </si>
  <si>
    <t>UKUPNO RASHODI I MANJKOVI</t>
  </si>
  <si>
    <t>____________________________</t>
  </si>
  <si>
    <t>_________________________</t>
  </si>
  <si>
    <t>Prihodi od imovine</t>
  </si>
  <si>
    <t>Financijski rashodi</t>
  </si>
  <si>
    <t>63</t>
  </si>
  <si>
    <t>Pomoći iz inozem i od subjekta unutar općeg proračuna</t>
  </si>
  <si>
    <t>64</t>
  </si>
  <si>
    <t>65</t>
  </si>
  <si>
    <t>Prihodios upravnihi admin.pristojbi, pris.poposeb.prop i naknade</t>
  </si>
  <si>
    <t>66</t>
  </si>
  <si>
    <t>Prihodi od prodaje proizvoda i robe te pruženih usluga</t>
  </si>
  <si>
    <t>67</t>
  </si>
  <si>
    <t>Prihodi iz nadležnog proračuna i od Hzzo-a</t>
  </si>
  <si>
    <t>72</t>
  </si>
  <si>
    <t>Prihodi od prodaje knjiga</t>
  </si>
  <si>
    <t>31</t>
  </si>
  <si>
    <t>32</t>
  </si>
  <si>
    <t>34</t>
  </si>
  <si>
    <t>37</t>
  </si>
  <si>
    <t>Naknade građanima i kućanstvima</t>
  </si>
  <si>
    <t>42</t>
  </si>
  <si>
    <t xml:space="preserve"> Rashodi za nabavu proizvedene dugotrajne imovine</t>
  </si>
  <si>
    <t>REBALANS</t>
  </si>
  <si>
    <t xml:space="preserve">REBALANS </t>
  </si>
  <si>
    <t>92</t>
  </si>
  <si>
    <t>38</t>
  </si>
  <si>
    <t>Ostali rashodi</t>
  </si>
  <si>
    <t>92 VIŠAK 2023</t>
  </si>
  <si>
    <t>NOVI PLAN 2025</t>
  </si>
  <si>
    <t>PROGRAM:1013 AKT:A101342 IZVOR:51          GRAD
- sinergijom do uspješne zajednice
(pomoćnici) 2024./25.</t>
  </si>
  <si>
    <t>NOVI PLAN 2025 GOD</t>
  </si>
  <si>
    <t>PROGRAM:1013 AKT:A101345 IZVOR:51          GRAD
- sinergijom do uspješne zajednice
(pomoćnici) 2025./26.</t>
  </si>
  <si>
    <t>PLAN UKUPNO 2025. EUR</t>
  </si>
  <si>
    <t>NOVI PLAN NAKON REBALANSA 2025 GOD</t>
  </si>
  <si>
    <t>Rebalans izradila:</t>
  </si>
  <si>
    <t>Predsjednica Školskog odbora IV.OŠ Bjelovar:</t>
  </si>
  <si>
    <t>Voditeljica računovodstva Anita kozić Milanović, mag. oec.</t>
  </si>
  <si>
    <t>Ivana Sabljak, mag. prim. educ.</t>
  </si>
  <si>
    <t>Miran Kapelac, mag. educ. math.</t>
  </si>
  <si>
    <t>Klasa: 400-02/25-01/01                                                                                                                                                                                                                                                                                                                                                                                                                                                                                                                                                                                                 Ur.br: 2103-37-25-1</t>
  </si>
  <si>
    <t>PROGRAM:1013 AKT:A101015 IZVOR:11     GRAD
- produženi
boravak EUR</t>
  </si>
  <si>
    <t xml:space="preserve">PROGRAM:1010 AKT:A101011 IZVOR:11       GRAD
- knjige, oprema EUR </t>
  </si>
  <si>
    <t>PROGRAM:1013 AKT:A101325 IZVOR:51 GRAD - shema školskog voća i mlijeka EUR</t>
  </si>
  <si>
    <t>PROGRAM:1010 AKT:A101002 IZVOR:52 DECENTRALIZIRANA SREDSTVA EUR</t>
  </si>
  <si>
    <t>PROGRAM:1010 AKT:101011 IZVOR:11 GRAD-materijalni rashodi lokalnog proračuna EUR</t>
  </si>
  <si>
    <t>PROGRAM:1010 AKT:A101029 IZVOR:52 RASHODI ZA ZAPOSLENE-RIZNICA EUR</t>
  </si>
  <si>
    <t>PROGRAM:1010 AKT:A101001 IZVOR:52 SUFINANCIRANJE TROŠKOVA PREHRANE UČENIKA GOD</t>
  </si>
  <si>
    <t>PROGRAM:1010 AKT:A101005 IZVOR:31 VLASTITI I OSTALI EUR</t>
  </si>
  <si>
    <t>68</t>
  </si>
  <si>
    <t>Ostali prihodi</t>
  </si>
  <si>
    <t>U Bjelovaru, 12.11.2025.</t>
  </si>
  <si>
    <t>Ravnatelj IV.OŠ Bjelovar:</t>
  </si>
  <si>
    <t>MANJAK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</si>
</sst>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MS Sans Serif"/>
      <family val="2"/>
      <charset val="238"/>
    </font>
    <font>
      <b/>
      <sz val="7"/>
      <color theme="1"/>
      <name val="MS Sans Serif"/>
      <family val="2"/>
      <charset val="238"/>
    </font>
    <font>
      <sz val="7"/>
      <color theme="1"/>
      <name val="MS Sans Serif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" fontId="1" fillId="4" borderId="2" xfId="0" applyNumberFormat="1" applyFont="1" applyFill="1" applyBorder="1" applyAlignment="1">
      <alignment vertical="center"/>
    </xf>
    <xf numFmtId="4" fontId="1" fillId="7" borderId="2" xfId="0" applyNumberFormat="1" applyFont="1" applyFill="1" applyBorder="1" applyAlignment="1">
      <alignment vertical="center"/>
    </xf>
    <xf numFmtId="4" fontId="2" fillId="7" borderId="2" xfId="0" applyNumberFormat="1" applyFont="1" applyFill="1" applyBorder="1" applyAlignment="1">
      <alignment vertical="center"/>
    </xf>
    <xf numFmtId="4" fontId="1" fillId="12" borderId="2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4" fontId="2" fillId="4" borderId="6" xfId="0" applyNumberFormat="1" applyFont="1" applyFill="1" applyBorder="1" applyAlignment="1">
      <alignment horizontal="center" vertical="top" wrapText="1"/>
    </xf>
    <xf numFmtId="4" fontId="2" fillId="5" borderId="6" xfId="0" applyNumberFormat="1" applyFont="1" applyFill="1" applyBorder="1" applyAlignment="1">
      <alignment horizontal="center" vertical="top" wrapText="1"/>
    </xf>
    <xf numFmtId="4" fontId="2" fillId="12" borderId="6" xfId="0" applyNumberFormat="1" applyFont="1" applyFill="1" applyBorder="1" applyAlignment="1">
      <alignment horizontal="center" vertical="top" wrapText="1"/>
    </xf>
    <xf numFmtId="4" fontId="2" fillId="13" borderId="6" xfId="0" applyNumberFormat="1" applyFont="1" applyFill="1" applyBorder="1" applyAlignment="1">
      <alignment horizontal="center" vertical="top" wrapText="1"/>
    </xf>
    <xf numFmtId="4" fontId="2" fillId="8" borderId="6" xfId="0" applyNumberFormat="1" applyFont="1" applyFill="1" applyBorder="1" applyAlignment="1">
      <alignment horizontal="center" vertical="top" wrapText="1"/>
    </xf>
    <xf numFmtId="4" fontId="2" fillId="10" borderId="6" xfId="0" applyNumberFormat="1" applyFont="1" applyFill="1" applyBorder="1" applyAlignment="1">
      <alignment horizontal="center" vertical="top" wrapText="1"/>
    </xf>
    <xf numFmtId="4" fontId="2" fillId="7" borderId="6" xfId="0" applyNumberFormat="1" applyFont="1" applyFill="1" applyBorder="1" applyAlignment="1">
      <alignment horizontal="center" vertical="center" wrapText="1"/>
    </xf>
    <xf numFmtId="4" fontId="2" fillId="11" borderId="6" xfId="0" applyNumberFormat="1" applyFont="1" applyFill="1" applyBorder="1" applyAlignment="1">
      <alignment horizontal="center" vertical="center" wrapText="1"/>
    </xf>
    <xf numFmtId="4" fontId="2" fillId="6" borderId="6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vertical="center" wrapText="1"/>
    </xf>
    <xf numFmtId="4" fontId="1" fillId="5" borderId="2" xfId="0" applyNumberFormat="1" applyFont="1" applyFill="1" applyBorder="1" applyAlignment="1">
      <alignment vertical="center"/>
    </xf>
    <xf numFmtId="4" fontId="1" fillId="13" borderId="2" xfId="0" applyNumberFormat="1" applyFont="1" applyFill="1" applyBorder="1" applyAlignment="1">
      <alignment vertical="center"/>
    </xf>
    <xf numFmtId="4" fontId="1" fillId="8" borderId="2" xfId="0" applyNumberFormat="1" applyFont="1" applyFill="1" applyBorder="1" applyAlignment="1">
      <alignment vertical="center"/>
    </xf>
    <xf numFmtId="4" fontId="1" fillId="10" borderId="2" xfId="0" applyNumberFormat="1" applyFont="1" applyFill="1" applyBorder="1" applyAlignment="1">
      <alignment vertical="center"/>
    </xf>
    <xf numFmtId="4" fontId="1" fillId="14" borderId="2" xfId="0" applyNumberFormat="1" applyFont="1" applyFill="1" applyBorder="1" applyAlignment="1">
      <alignment vertical="center"/>
    </xf>
    <xf numFmtId="4" fontId="1" fillId="11" borderId="2" xfId="0" applyNumberFormat="1" applyFont="1" applyFill="1" applyBorder="1" applyAlignment="1">
      <alignment vertical="center"/>
    </xf>
    <xf numFmtId="4" fontId="1" fillId="6" borderId="2" xfId="0" applyNumberFormat="1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vertical="center" wrapText="1"/>
    </xf>
    <xf numFmtId="4" fontId="2" fillId="4" borderId="2" xfId="0" applyNumberFormat="1" applyFont="1" applyFill="1" applyBorder="1" applyAlignment="1">
      <alignment vertical="center"/>
    </xf>
    <xf numFmtId="4" fontId="2" fillId="5" borderId="2" xfId="0" applyNumberFormat="1" applyFont="1" applyFill="1" applyBorder="1" applyAlignment="1">
      <alignment vertical="center"/>
    </xf>
    <xf numFmtId="4" fontId="2" fillId="12" borderId="2" xfId="0" applyNumberFormat="1" applyFont="1" applyFill="1" applyBorder="1" applyAlignment="1">
      <alignment vertical="center"/>
    </xf>
    <xf numFmtId="4" fontId="2" fillId="13" borderId="2" xfId="0" applyNumberFormat="1" applyFont="1" applyFill="1" applyBorder="1" applyAlignment="1">
      <alignment vertical="center"/>
    </xf>
    <xf numFmtId="4" fontId="2" fillId="8" borderId="2" xfId="0" applyNumberFormat="1" applyFont="1" applyFill="1" applyBorder="1" applyAlignment="1">
      <alignment vertical="center"/>
    </xf>
    <xf numFmtId="4" fontId="2" fillId="10" borderId="2" xfId="0" applyNumberFormat="1" applyFont="1" applyFill="1" applyBorder="1" applyAlignment="1">
      <alignment vertical="center"/>
    </xf>
    <xf numFmtId="4" fontId="2" fillId="14" borderId="2" xfId="0" applyNumberFormat="1" applyFont="1" applyFill="1" applyBorder="1" applyAlignment="1">
      <alignment vertical="center"/>
    </xf>
    <xf numFmtId="4" fontId="2" fillId="6" borderId="2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" fontId="2" fillId="11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horizontal="left" vertical="center"/>
    </xf>
    <xf numFmtId="4" fontId="2" fillId="3" borderId="2" xfId="0" applyNumberFormat="1" applyFont="1" applyFill="1" applyBorder="1" applyAlignment="1">
      <alignment vertical="center"/>
    </xf>
    <xf numFmtId="4" fontId="2" fillId="9" borderId="2" xfId="0" applyNumberFormat="1" applyFont="1" applyFill="1" applyBorder="1" applyAlignment="1">
      <alignment vertical="center"/>
    </xf>
    <xf numFmtId="49" fontId="2" fillId="0" borderId="0" xfId="0" applyNumberFormat="1" applyFont="1" applyAlignment="1">
      <alignment horizontal="left" vertical="center"/>
    </xf>
    <xf numFmtId="4" fontId="2" fillId="4" borderId="0" xfId="0" applyNumberFormat="1" applyFont="1" applyFill="1" applyAlignment="1">
      <alignment vertical="center"/>
    </xf>
    <xf numFmtId="4" fontId="2" fillId="5" borderId="0" xfId="0" applyNumberFormat="1" applyFont="1" applyFill="1" applyAlignment="1">
      <alignment vertical="center"/>
    </xf>
    <xf numFmtId="4" fontId="2" fillId="12" borderId="0" xfId="0" applyNumberFormat="1" applyFont="1" applyFill="1" applyAlignment="1">
      <alignment vertical="center"/>
    </xf>
    <xf numFmtId="4" fontId="2" fillId="13" borderId="0" xfId="0" applyNumberFormat="1" applyFont="1" applyFill="1" applyAlignment="1">
      <alignment vertical="center"/>
    </xf>
    <xf numFmtId="4" fontId="2" fillId="8" borderId="0" xfId="0" applyNumberFormat="1" applyFont="1" applyFill="1" applyAlignment="1">
      <alignment vertical="center"/>
    </xf>
    <xf numFmtId="4" fontId="2" fillId="10" borderId="0" xfId="0" applyNumberFormat="1" applyFont="1" applyFill="1" applyAlignment="1">
      <alignment vertical="center"/>
    </xf>
    <xf numFmtId="4" fontId="2" fillId="7" borderId="0" xfId="0" applyNumberFormat="1" applyFont="1" applyFill="1" applyAlignment="1">
      <alignment vertical="center"/>
    </xf>
    <xf numFmtId="4" fontId="3" fillId="11" borderId="0" xfId="0" applyNumberFormat="1" applyFont="1" applyFill="1" applyAlignment="1">
      <alignment vertical="center"/>
    </xf>
    <xf numFmtId="4" fontId="3" fillId="6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5" borderId="0" xfId="0" applyNumberFormat="1" applyFont="1" applyFill="1" applyAlignment="1">
      <alignment vertical="center"/>
    </xf>
    <xf numFmtId="4" fontId="4" fillId="12" borderId="0" xfId="0" applyNumberFormat="1" applyFont="1" applyFill="1" applyAlignment="1">
      <alignment vertical="center"/>
    </xf>
    <xf numFmtId="4" fontId="4" fillId="13" borderId="0" xfId="0" applyNumberFormat="1" applyFont="1" applyFill="1" applyAlignment="1">
      <alignment vertical="center"/>
    </xf>
    <xf numFmtId="4" fontId="4" fillId="8" borderId="0" xfId="0" applyNumberFormat="1" applyFont="1" applyFill="1" applyAlignment="1">
      <alignment vertical="center"/>
    </xf>
    <xf numFmtId="4" fontId="4" fillId="10" borderId="0" xfId="0" applyNumberFormat="1" applyFont="1" applyFill="1" applyAlignment="1">
      <alignment vertical="center"/>
    </xf>
    <xf numFmtId="4" fontId="4" fillId="7" borderId="0" xfId="0" applyNumberFormat="1" applyFont="1" applyFill="1" applyAlignment="1">
      <alignment vertical="center"/>
    </xf>
    <xf numFmtId="4" fontId="4" fillId="11" borderId="0" xfId="0" applyNumberFormat="1" applyFont="1" applyFill="1" applyAlignment="1">
      <alignment vertical="center"/>
    </xf>
    <xf numFmtId="4" fontId="4" fillId="6" borderId="0" xfId="0" applyNumberFormat="1" applyFont="1" applyFill="1" applyAlignment="1">
      <alignment vertical="center"/>
    </xf>
    <xf numFmtId="4" fontId="1" fillId="0" borderId="2" xfId="0" applyNumberFormat="1" applyFont="1" applyBorder="1" applyAlignment="1">
      <alignment vertical="center"/>
    </xf>
    <xf numFmtId="4" fontId="1" fillId="15" borderId="2" xfId="0" applyNumberFormat="1" applyFont="1" applyFill="1" applyBorder="1" applyAlignment="1">
      <alignment vertical="center"/>
    </xf>
    <xf numFmtId="4" fontId="2" fillId="15" borderId="2" xfId="0" applyNumberFormat="1" applyFont="1" applyFill="1" applyBorder="1" applyAlignment="1">
      <alignment vertical="center"/>
    </xf>
    <xf numFmtId="4" fontId="5" fillId="6" borderId="2" xfId="0" applyNumberFormat="1" applyFont="1" applyFill="1" applyBorder="1" applyAlignment="1">
      <alignment vertical="center"/>
    </xf>
    <xf numFmtId="4" fontId="6" fillId="6" borderId="2" xfId="0" applyNumberFormat="1" applyFont="1" applyFill="1" applyBorder="1" applyAlignment="1">
      <alignment vertical="center"/>
    </xf>
    <xf numFmtId="4" fontId="5" fillId="11" borderId="2" xfId="0" applyNumberFormat="1" applyFont="1" applyFill="1" applyBorder="1" applyAlignment="1">
      <alignment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1" fillId="0" borderId="0" xfId="0" applyFont="1"/>
    <xf numFmtId="0" fontId="1" fillId="16" borderId="0" xfId="0" applyFont="1" applyFill="1"/>
    <xf numFmtId="4" fontId="1" fillId="16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0" fontId="4" fillId="0" borderId="0" xfId="0" applyFont="1"/>
    <xf numFmtId="4" fontId="6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left" vertical="center"/>
    </xf>
    <xf numFmtId="0" fontId="1" fillId="2" borderId="0" xfId="0" applyFont="1" applyFill="1"/>
    <xf numFmtId="49" fontId="2" fillId="0" borderId="2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2CC"/>
      <color rgb="FFC9C9C9"/>
      <color rgb="FFFCE4D6"/>
      <color rgb="FFFFCC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OneDrive%20-%20CARNET/Desktop/2025.g.%20IV.%20O&#352;%20BJELOVAR/REBALANS/IV%20(Automatski%20spremljen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BALANS 2025"/>
      <sheetName val="List1"/>
    </sheetNames>
    <sheetDataSet>
      <sheetData sheetId="0">
        <row r="4">
          <cell r="AD4">
            <v>2000</v>
          </cell>
          <cell r="AE4">
            <v>0</v>
          </cell>
        </row>
        <row r="5">
          <cell r="AA5">
            <v>2611000</v>
          </cell>
          <cell r="AD5">
            <v>21000</v>
          </cell>
          <cell r="AE5">
            <v>-4000</v>
          </cell>
        </row>
        <row r="6">
          <cell r="AD6">
            <v>0</v>
          </cell>
          <cell r="AE6">
            <v>0</v>
          </cell>
        </row>
        <row r="7">
          <cell r="AD7">
            <v>29000</v>
          </cell>
          <cell r="AE7">
            <v>668.02</v>
          </cell>
        </row>
        <row r="8">
          <cell r="AD8">
            <v>0</v>
          </cell>
          <cell r="AE8">
            <v>0</v>
          </cell>
        </row>
        <row r="11">
          <cell r="AE11">
            <v>0</v>
          </cell>
        </row>
        <row r="21">
          <cell r="C21">
            <v>186195</v>
          </cell>
          <cell r="F21">
            <v>39940</v>
          </cell>
          <cell r="G21">
            <v>5077.21</v>
          </cell>
          <cell r="I21">
            <v>19273</v>
          </cell>
          <cell r="L21">
            <v>59440</v>
          </cell>
        </row>
        <row r="33">
          <cell r="F33">
            <v>32000</v>
          </cell>
          <cell r="G33">
            <v>3782.2</v>
          </cell>
          <cell r="I33">
            <v>14000</v>
          </cell>
          <cell r="J33">
            <v>3800</v>
          </cell>
          <cell r="L33">
            <v>48000</v>
          </cell>
          <cell r="M33">
            <v>5000</v>
          </cell>
          <cell r="AA33">
            <v>1920000</v>
          </cell>
          <cell r="AB33">
            <v>70000</v>
          </cell>
        </row>
        <row r="35">
          <cell r="AA35">
            <v>120000</v>
          </cell>
          <cell r="AB35">
            <v>10000</v>
          </cell>
        </row>
        <row r="36">
          <cell r="AA36">
            <v>90000</v>
          </cell>
          <cell r="AB36">
            <v>20000</v>
          </cell>
        </row>
        <row r="37">
          <cell r="F37">
            <v>0</v>
          </cell>
          <cell r="G37">
            <v>500</v>
          </cell>
          <cell r="L37">
            <v>0</v>
          </cell>
          <cell r="M37">
            <v>200</v>
          </cell>
          <cell r="AA37">
            <v>15000</v>
          </cell>
          <cell r="AB37">
            <v>0</v>
          </cell>
        </row>
        <row r="38">
          <cell r="F38">
            <v>400</v>
          </cell>
          <cell r="G38">
            <v>-400</v>
          </cell>
          <cell r="I38">
            <v>1200</v>
          </cell>
          <cell r="J38">
            <v>0</v>
          </cell>
          <cell r="L38">
            <v>800</v>
          </cell>
          <cell r="M38">
            <v>-800</v>
          </cell>
          <cell r="AA38">
            <v>40000</v>
          </cell>
          <cell r="AB38">
            <v>0</v>
          </cell>
        </row>
        <row r="39">
          <cell r="AA39">
            <v>5000</v>
          </cell>
          <cell r="AB39">
            <v>0</v>
          </cell>
        </row>
        <row r="40">
          <cell r="F40">
            <v>0</v>
          </cell>
          <cell r="G40">
            <v>0</v>
          </cell>
          <cell r="J40">
            <v>0</v>
          </cell>
          <cell r="L40">
            <v>600</v>
          </cell>
          <cell r="M40">
            <v>0</v>
          </cell>
          <cell r="AA40">
            <v>3000</v>
          </cell>
          <cell r="AB40">
            <v>0</v>
          </cell>
        </row>
        <row r="41">
          <cell r="F41">
            <v>1200</v>
          </cell>
          <cell r="G41">
            <v>300</v>
          </cell>
          <cell r="L41">
            <v>600</v>
          </cell>
          <cell r="M41">
            <v>0</v>
          </cell>
          <cell r="AA41">
            <v>27000</v>
          </cell>
          <cell r="AB41">
            <v>0</v>
          </cell>
        </row>
        <row r="42">
          <cell r="F42">
            <v>500</v>
          </cell>
          <cell r="G42">
            <v>-500</v>
          </cell>
          <cell r="I42">
            <v>500</v>
          </cell>
          <cell r="J42">
            <v>0</v>
          </cell>
          <cell r="L42">
            <v>800</v>
          </cell>
          <cell r="M42">
            <v>0</v>
          </cell>
          <cell r="AA42">
            <v>1000</v>
          </cell>
          <cell r="AB42">
            <v>0</v>
          </cell>
        </row>
        <row r="44">
          <cell r="F44">
            <v>4800</v>
          </cell>
          <cell r="G44">
            <v>1104.1500000000001</v>
          </cell>
          <cell r="I44">
            <v>2400</v>
          </cell>
          <cell r="J44">
            <v>1200</v>
          </cell>
          <cell r="L44">
            <v>8400</v>
          </cell>
          <cell r="M44">
            <v>600</v>
          </cell>
          <cell r="AA44">
            <v>360000</v>
          </cell>
          <cell r="AB44">
            <v>0</v>
          </cell>
        </row>
        <row r="47">
          <cell r="C47">
            <v>8000</v>
          </cell>
          <cell r="D47">
            <v>-1000</v>
          </cell>
          <cell r="F47">
            <v>400</v>
          </cell>
          <cell r="G47">
            <v>-400</v>
          </cell>
          <cell r="I47">
            <v>400</v>
          </cell>
          <cell r="J47">
            <v>0</v>
          </cell>
          <cell r="AD47">
            <v>3000</v>
          </cell>
          <cell r="AE47">
            <v>0</v>
          </cell>
        </row>
        <row r="48">
          <cell r="C48">
            <v>70</v>
          </cell>
          <cell r="D48">
            <v>300</v>
          </cell>
          <cell r="AD48">
            <v>50</v>
          </cell>
          <cell r="AE48">
            <v>0</v>
          </cell>
        </row>
        <row r="49">
          <cell r="C49">
            <v>1200</v>
          </cell>
          <cell r="D49">
            <v>0</v>
          </cell>
          <cell r="AD49">
            <v>500</v>
          </cell>
          <cell r="AE49">
            <v>500</v>
          </cell>
        </row>
        <row r="50">
          <cell r="C50">
            <v>0</v>
          </cell>
          <cell r="D50">
            <v>0</v>
          </cell>
          <cell r="AD50">
            <v>0</v>
          </cell>
          <cell r="AE50">
            <v>0</v>
          </cell>
        </row>
        <row r="51">
          <cell r="C51">
            <v>300</v>
          </cell>
          <cell r="D51">
            <v>0</v>
          </cell>
          <cell r="G51">
            <v>0</v>
          </cell>
          <cell r="AD51">
            <v>0</v>
          </cell>
          <cell r="AE51">
            <v>200</v>
          </cell>
        </row>
        <row r="52">
          <cell r="C52">
            <v>50</v>
          </cell>
          <cell r="D52">
            <v>0</v>
          </cell>
          <cell r="AE52">
            <v>0</v>
          </cell>
        </row>
        <row r="53">
          <cell r="D53">
            <v>0</v>
          </cell>
          <cell r="AD53">
            <v>0</v>
          </cell>
          <cell r="AE53">
            <v>0</v>
          </cell>
        </row>
        <row r="54">
          <cell r="C54">
            <v>0</v>
          </cell>
          <cell r="D54">
            <v>0</v>
          </cell>
          <cell r="AD54">
            <v>0</v>
          </cell>
        </row>
        <row r="55">
          <cell r="D55">
            <v>0</v>
          </cell>
          <cell r="F55">
            <v>640</v>
          </cell>
          <cell r="G55">
            <v>690.86</v>
          </cell>
          <cell r="I55">
            <v>423</v>
          </cell>
          <cell r="J55">
            <v>0</v>
          </cell>
          <cell r="L55">
            <v>240</v>
          </cell>
          <cell r="M55">
            <v>0</v>
          </cell>
          <cell r="AA55">
            <v>30000</v>
          </cell>
          <cell r="AD55">
            <v>0</v>
          </cell>
          <cell r="AE55">
            <v>0</v>
          </cell>
        </row>
        <row r="56">
          <cell r="C56">
            <v>1700</v>
          </cell>
          <cell r="D56">
            <v>0</v>
          </cell>
          <cell r="AD56">
            <v>600</v>
          </cell>
          <cell r="AE56">
            <v>0</v>
          </cell>
        </row>
        <row r="57">
          <cell r="C57">
            <v>60</v>
          </cell>
          <cell r="D57">
            <v>0</v>
          </cell>
          <cell r="AD57">
            <v>100</v>
          </cell>
          <cell r="AE57">
            <v>300</v>
          </cell>
        </row>
        <row r="58">
          <cell r="D58">
            <v>0</v>
          </cell>
        </row>
        <row r="59">
          <cell r="C59">
            <v>4500</v>
          </cell>
          <cell r="D59">
            <v>500</v>
          </cell>
          <cell r="F59">
            <v>0</v>
          </cell>
          <cell r="G59">
            <v>0</v>
          </cell>
          <cell r="I59">
            <v>350</v>
          </cell>
          <cell r="J59">
            <v>0</v>
          </cell>
          <cell r="AD59">
            <v>400</v>
          </cell>
          <cell r="AE59">
            <v>0</v>
          </cell>
        </row>
        <row r="60">
          <cell r="C60">
            <v>1300</v>
          </cell>
          <cell r="D60">
            <v>-300</v>
          </cell>
          <cell r="AD60">
            <v>1200</v>
          </cell>
          <cell r="AE60">
            <v>2000</v>
          </cell>
        </row>
        <row r="61">
          <cell r="C61">
            <v>2800</v>
          </cell>
          <cell r="D61">
            <v>1000</v>
          </cell>
          <cell r="AD61">
            <v>300</v>
          </cell>
          <cell r="AE61">
            <v>0</v>
          </cell>
        </row>
        <row r="62">
          <cell r="C62">
            <v>2800</v>
          </cell>
          <cell r="D62">
            <v>1000</v>
          </cell>
          <cell r="AD62">
            <v>0</v>
          </cell>
          <cell r="AE62">
            <v>1600</v>
          </cell>
        </row>
        <row r="63">
          <cell r="C63">
            <v>700</v>
          </cell>
          <cell r="D63">
            <v>200</v>
          </cell>
          <cell r="AD63">
            <v>0</v>
          </cell>
          <cell r="AE63">
            <v>100</v>
          </cell>
        </row>
        <row r="64">
          <cell r="C64">
            <v>170</v>
          </cell>
          <cell r="D64">
            <v>0</v>
          </cell>
        </row>
        <row r="65">
          <cell r="C65">
            <v>0</v>
          </cell>
          <cell r="D65">
            <v>0</v>
          </cell>
          <cell r="AD65">
            <v>0</v>
          </cell>
          <cell r="AE65">
            <v>300</v>
          </cell>
        </row>
        <row r="66">
          <cell r="D66">
            <v>0</v>
          </cell>
          <cell r="AD66">
            <v>400</v>
          </cell>
          <cell r="AE66">
            <v>0</v>
          </cell>
        </row>
        <row r="67">
          <cell r="C67">
            <v>15000</v>
          </cell>
          <cell r="D67">
            <v>0</v>
          </cell>
          <cell r="AD67">
            <v>0</v>
          </cell>
          <cell r="AE67">
            <v>0</v>
          </cell>
        </row>
        <row r="68">
          <cell r="C68">
            <v>55000</v>
          </cell>
          <cell r="D68">
            <v>0</v>
          </cell>
          <cell r="AD68">
            <v>0</v>
          </cell>
          <cell r="AE68">
            <v>0</v>
          </cell>
        </row>
        <row r="69">
          <cell r="C69">
            <v>900</v>
          </cell>
          <cell r="D69">
            <v>200</v>
          </cell>
          <cell r="AD69">
            <v>500</v>
          </cell>
          <cell r="AE69">
            <v>-200</v>
          </cell>
        </row>
        <row r="70">
          <cell r="C70">
            <v>0</v>
          </cell>
          <cell r="D70">
            <v>0</v>
          </cell>
          <cell r="AD70">
            <v>700</v>
          </cell>
          <cell r="AE70">
            <v>-50</v>
          </cell>
        </row>
        <row r="71">
          <cell r="C71">
            <v>1500</v>
          </cell>
          <cell r="D71">
            <v>200</v>
          </cell>
          <cell r="AD71">
            <v>1000</v>
          </cell>
          <cell r="AE71">
            <v>3000</v>
          </cell>
        </row>
        <row r="72">
          <cell r="C72">
            <v>300</v>
          </cell>
          <cell r="D72">
            <v>-100</v>
          </cell>
          <cell r="AD72">
            <v>0</v>
          </cell>
        </row>
        <row r="73">
          <cell r="C73">
            <v>1300</v>
          </cell>
          <cell r="D73">
            <v>300</v>
          </cell>
        </row>
        <row r="74">
          <cell r="C74">
            <v>500</v>
          </cell>
          <cell r="D74">
            <v>0</v>
          </cell>
          <cell r="AD74">
            <v>2000</v>
          </cell>
          <cell r="AE74">
            <v>-1000</v>
          </cell>
        </row>
        <row r="75">
          <cell r="C75">
            <v>155</v>
          </cell>
          <cell r="D75">
            <v>0</v>
          </cell>
          <cell r="AE75">
            <v>0</v>
          </cell>
        </row>
        <row r="76">
          <cell r="C76">
            <v>700</v>
          </cell>
          <cell r="D76">
            <v>-200</v>
          </cell>
          <cell r="AD76">
            <v>0</v>
          </cell>
          <cell r="AE76">
            <v>0</v>
          </cell>
        </row>
        <row r="77">
          <cell r="C77">
            <v>3700</v>
          </cell>
          <cell r="D77">
            <v>-300</v>
          </cell>
          <cell r="AD77">
            <v>0</v>
          </cell>
          <cell r="AE77">
            <v>0</v>
          </cell>
        </row>
        <row r="78">
          <cell r="C78">
            <v>100</v>
          </cell>
          <cell r="D78">
            <v>0</v>
          </cell>
        </row>
        <row r="79">
          <cell r="C79">
            <v>504.88</v>
          </cell>
          <cell r="D79">
            <v>300</v>
          </cell>
          <cell r="AD79">
            <v>0</v>
          </cell>
          <cell r="AE79">
            <v>150</v>
          </cell>
        </row>
        <row r="80">
          <cell r="C80">
            <v>45000</v>
          </cell>
          <cell r="D80">
            <v>-3000</v>
          </cell>
          <cell r="AD80">
            <v>0</v>
          </cell>
          <cell r="AE80">
            <v>0</v>
          </cell>
        </row>
        <row r="81">
          <cell r="C81">
            <v>2000</v>
          </cell>
          <cell r="D81">
            <v>0</v>
          </cell>
          <cell r="AD81">
            <v>900</v>
          </cell>
          <cell r="AE81">
            <v>-500</v>
          </cell>
        </row>
        <row r="82">
          <cell r="C82">
            <v>2000</v>
          </cell>
          <cell r="D82">
            <v>1000</v>
          </cell>
          <cell r="AD82">
            <v>1000</v>
          </cell>
          <cell r="AE82">
            <v>-500</v>
          </cell>
        </row>
        <row r="83">
          <cell r="C83">
            <v>2000</v>
          </cell>
          <cell r="D83">
            <v>-1000</v>
          </cell>
          <cell r="AD83">
            <v>1000</v>
          </cell>
          <cell r="AE83">
            <v>-600</v>
          </cell>
        </row>
        <row r="84">
          <cell r="C84">
            <v>1000</v>
          </cell>
          <cell r="D84">
            <v>100</v>
          </cell>
        </row>
        <row r="85">
          <cell r="C85">
            <v>130</v>
          </cell>
          <cell r="D85">
            <v>0</v>
          </cell>
        </row>
        <row r="86">
          <cell r="C86">
            <v>0</v>
          </cell>
          <cell r="D86">
            <v>0</v>
          </cell>
          <cell r="AD86">
            <v>0</v>
          </cell>
          <cell r="AE86">
            <v>1750</v>
          </cell>
        </row>
        <row r="87">
          <cell r="C87">
            <v>500</v>
          </cell>
          <cell r="D87">
            <v>0</v>
          </cell>
          <cell r="AE87">
            <v>0</v>
          </cell>
        </row>
        <row r="88">
          <cell r="C88">
            <v>7500</v>
          </cell>
          <cell r="D88">
            <v>-1000</v>
          </cell>
          <cell r="AD88">
            <v>0</v>
          </cell>
          <cell r="AE88">
            <v>0</v>
          </cell>
        </row>
        <row r="89">
          <cell r="C89">
            <v>3500</v>
          </cell>
          <cell r="D89">
            <v>-700</v>
          </cell>
          <cell r="AD89">
            <v>0</v>
          </cell>
          <cell r="AE89">
            <v>0</v>
          </cell>
        </row>
        <row r="90">
          <cell r="C90">
            <v>200</v>
          </cell>
          <cell r="D90">
            <v>400</v>
          </cell>
          <cell r="AD90">
            <v>0</v>
          </cell>
        </row>
        <row r="91">
          <cell r="C91">
            <v>950</v>
          </cell>
          <cell r="D91">
            <v>-600</v>
          </cell>
        </row>
        <row r="92">
          <cell r="C92">
            <v>500</v>
          </cell>
          <cell r="D92">
            <v>-200</v>
          </cell>
          <cell r="AD92">
            <v>200</v>
          </cell>
        </row>
        <row r="93">
          <cell r="C93">
            <v>1150</v>
          </cell>
          <cell r="D93">
            <v>0</v>
          </cell>
        </row>
        <row r="94">
          <cell r="C94">
            <v>845.12</v>
          </cell>
          <cell r="D94">
            <v>-600</v>
          </cell>
          <cell r="AD94">
            <v>0</v>
          </cell>
          <cell r="AE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3000</v>
          </cell>
          <cell r="D96">
            <v>1000</v>
          </cell>
          <cell r="AD96">
            <v>32853.519999999997</v>
          </cell>
          <cell r="AE96">
            <v>-1000</v>
          </cell>
        </row>
        <row r="97">
          <cell r="C97">
            <v>5000</v>
          </cell>
          <cell r="D97">
            <v>1000</v>
          </cell>
          <cell r="J97">
            <v>0</v>
          </cell>
          <cell r="AD97">
            <v>200</v>
          </cell>
          <cell r="AE97">
            <v>0</v>
          </cell>
        </row>
        <row r="98">
          <cell r="C98">
            <v>0</v>
          </cell>
          <cell r="D98">
            <v>0</v>
          </cell>
          <cell r="AD98">
            <v>0</v>
          </cell>
          <cell r="AE98">
            <v>0</v>
          </cell>
        </row>
        <row r="99">
          <cell r="C99">
            <v>250</v>
          </cell>
          <cell r="D99">
            <v>0</v>
          </cell>
          <cell r="AD99">
            <v>100</v>
          </cell>
          <cell r="AE99">
            <v>0</v>
          </cell>
        </row>
        <row r="100">
          <cell r="C100">
            <v>0</v>
          </cell>
          <cell r="D100">
            <v>0</v>
          </cell>
          <cell r="AD100">
            <v>2000</v>
          </cell>
          <cell r="AE100">
            <v>2550</v>
          </cell>
        </row>
        <row r="101">
          <cell r="C101">
            <v>0</v>
          </cell>
          <cell r="D101">
            <v>0</v>
          </cell>
          <cell r="AD101">
            <v>2000</v>
          </cell>
          <cell r="AE101">
            <v>-1000</v>
          </cell>
        </row>
        <row r="102">
          <cell r="C102">
            <v>510</v>
          </cell>
          <cell r="D102">
            <v>100</v>
          </cell>
          <cell r="AD102">
            <v>100</v>
          </cell>
          <cell r="AE102">
            <v>400</v>
          </cell>
        </row>
        <row r="103">
          <cell r="C103">
            <v>700</v>
          </cell>
          <cell r="D103">
            <v>400</v>
          </cell>
          <cell r="AD103">
            <v>2000</v>
          </cell>
          <cell r="AE103">
            <v>-1500</v>
          </cell>
        </row>
        <row r="104">
          <cell r="C104">
            <v>2500</v>
          </cell>
          <cell r="D104">
            <v>0</v>
          </cell>
          <cell r="AD104">
            <v>500</v>
          </cell>
          <cell r="AE104">
            <v>0</v>
          </cell>
        </row>
        <row r="105">
          <cell r="C105">
            <v>600</v>
          </cell>
          <cell r="D105">
            <v>0</v>
          </cell>
          <cell r="AD105">
            <v>1000</v>
          </cell>
          <cell r="AE105">
            <v>0</v>
          </cell>
        </row>
        <row r="106">
          <cell r="C106">
            <v>500</v>
          </cell>
          <cell r="D106">
            <v>0</v>
          </cell>
          <cell r="AD106">
            <v>2000</v>
          </cell>
          <cell r="AE106">
            <v>-2000</v>
          </cell>
        </row>
        <row r="107">
          <cell r="C107">
            <v>550</v>
          </cell>
          <cell r="D107">
            <v>0</v>
          </cell>
        </row>
        <row r="108">
          <cell r="C108">
            <v>0</v>
          </cell>
          <cell r="D108">
            <v>0</v>
          </cell>
          <cell r="AD108">
            <v>0</v>
          </cell>
          <cell r="AE108">
            <v>200</v>
          </cell>
        </row>
        <row r="109">
          <cell r="D109">
            <v>0</v>
          </cell>
          <cell r="AD109">
            <v>0</v>
          </cell>
          <cell r="AE109">
            <v>1100</v>
          </cell>
        </row>
        <row r="110">
          <cell r="C110">
            <v>300</v>
          </cell>
          <cell r="D110">
            <v>200</v>
          </cell>
          <cell r="AD110">
            <v>8000</v>
          </cell>
          <cell r="AE110">
            <v>-7000</v>
          </cell>
        </row>
        <row r="111">
          <cell r="D111">
            <v>0</v>
          </cell>
          <cell r="AD111">
            <v>0</v>
          </cell>
          <cell r="AE111">
            <v>0</v>
          </cell>
        </row>
        <row r="112">
          <cell r="C112">
            <v>0</v>
          </cell>
          <cell r="D112">
            <v>0</v>
          </cell>
          <cell r="AD112">
            <v>500</v>
          </cell>
          <cell r="AE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800</v>
          </cell>
          <cell r="D114">
            <v>-300</v>
          </cell>
          <cell r="AD114">
            <v>500</v>
          </cell>
          <cell r="AE114">
            <v>-500</v>
          </cell>
        </row>
        <row r="115">
          <cell r="C115">
            <v>0</v>
          </cell>
          <cell r="D115">
            <v>300</v>
          </cell>
          <cell r="AD115">
            <v>200</v>
          </cell>
          <cell r="AE115">
            <v>0</v>
          </cell>
        </row>
        <row r="116">
          <cell r="D116">
            <v>0</v>
          </cell>
          <cell r="AD116">
            <v>0</v>
          </cell>
          <cell r="AE116">
            <v>1000</v>
          </cell>
        </row>
        <row r="117">
          <cell r="AD117">
            <v>0</v>
          </cell>
          <cell r="AE117">
            <v>100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200</v>
          </cell>
          <cell r="AD119">
            <v>200</v>
          </cell>
          <cell r="AE119">
            <v>-100</v>
          </cell>
        </row>
        <row r="120">
          <cell r="C120">
            <v>0</v>
          </cell>
          <cell r="D120">
            <v>0</v>
          </cell>
          <cell r="AE120">
            <v>0</v>
          </cell>
        </row>
        <row r="121">
          <cell r="AD121">
            <v>0</v>
          </cell>
          <cell r="AE121">
            <v>100</v>
          </cell>
        </row>
        <row r="122">
          <cell r="C122">
            <v>0</v>
          </cell>
          <cell r="D122">
            <v>200</v>
          </cell>
          <cell r="AD122">
            <v>7000</v>
          </cell>
          <cell r="AE122">
            <v>500</v>
          </cell>
        </row>
        <row r="132">
          <cell r="AD132">
            <v>2000</v>
          </cell>
        </row>
        <row r="133">
          <cell r="AD133">
            <v>0</v>
          </cell>
        </row>
        <row r="134">
          <cell r="AD134">
            <v>0</v>
          </cell>
        </row>
        <row r="137">
          <cell r="AD137">
            <v>0</v>
          </cell>
        </row>
        <row r="138">
          <cell r="AD138">
            <v>0</v>
          </cell>
        </row>
        <row r="139">
          <cell r="AD139">
            <v>1500</v>
          </cell>
        </row>
        <row r="140">
          <cell r="AD140">
            <v>7096.48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7"/>
  <sheetViews>
    <sheetView tabSelected="1" topLeftCell="M6" workbookViewId="0"/>
  </sheetViews>
  <sheetFormatPr defaultRowHeight="14.4" x14ac:dyDescent="0.3"/>
  <cols>
    <col min="1" max="1" width="9.109375" customWidth="1"/>
    <col min="2" max="2" width="24.44140625" customWidth="1"/>
    <col min="3" max="3" width="13.6640625" customWidth="1"/>
    <col min="4" max="5" width="12.109375" customWidth="1"/>
    <col min="6" max="6" width="15.6640625" customWidth="1"/>
    <col min="7" max="8" width="11.88671875" customWidth="1"/>
    <col min="9" max="9" width="13.88671875" customWidth="1"/>
    <col min="10" max="11" width="11.88671875" customWidth="1"/>
    <col min="12" max="14" width="11" customWidth="1"/>
    <col min="15" max="15" width="12.6640625" customWidth="1"/>
    <col min="16" max="17" width="9.109375" customWidth="1"/>
    <col min="18" max="18" width="12.88671875" customWidth="1"/>
    <col min="19" max="20" width="10.88671875" customWidth="1"/>
    <col min="21" max="21" width="12.109375" customWidth="1"/>
    <col min="22" max="23" width="11.109375" customWidth="1"/>
    <col min="24" max="26" width="11.33203125" customWidth="1"/>
    <col min="27" max="27" width="12" customWidth="1"/>
    <col min="28" max="28" width="10.5546875" customWidth="1"/>
    <col min="29" max="29" width="9.44140625" customWidth="1"/>
    <col min="30" max="30" width="13.5546875" customWidth="1"/>
    <col min="31" max="32" width="11.6640625" customWidth="1"/>
    <col min="33" max="34" width="14.109375" customWidth="1"/>
  </cols>
  <sheetData>
    <row r="1" spans="1:34" ht="115.5" customHeight="1" x14ac:dyDescent="0.3">
      <c r="A1" s="5"/>
      <c r="B1" s="6" t="s">
        <v>50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34" ht="115.5" customHeight="1" x14ac:dyDescent="0.3">
      <c r="A2" s="82" t="s">
        <v>2</v>
      </c>
      <c r="B2" s="83"/>
      <c r="C2" s="7" t="s">
        <v>54</v>
      </c>
      <c r="D2" s="7" t="s">
        <v>33</v>
      </c>
      <c r="E2" s="7" t="s">
        <v>41</v>
      </c>
      <c r="F2" s="8" t="s">
        <v>40</v>
      </c>
      <c r="G2" s="8" t="s">
        <v>33</v>
      </c>
      <c r="H2" s="8" t="s">
        <v>41</v>
      </c>
      <c r="I2" s="9" t="s">
        <v>42</v>
      </c>
      <c r="J2" s="9" t="s">
        <v>33</v>
      </c>
      <c r="K2" s="9" t="s">
        <v>41</v>
      </c>
      <c r="L2" s="10" t="s">
        <v>53</v>
      </c>
      <c r="M2" s="10" t="s">
        <v>33</v>
      </c>
      <c r="N2" s="10" t="s">
        <v>41</v>
      </c>
      <c r="O2" s="9" t="s">
        <v>51</v>
      </c>
      <c r="P2" s="9" t="s">
        <v>33</v>
      </c>
      <c r="Q2" s="9" t="s">
        <v>39</v>
      </c>
      <c r="R2" s="8" t="s">
        <v>52</v>
      </c>
      <c r="S2" s="8" t="s">
        <v>33</v>
      </c>
      <c r="T2" s="8" t="s">
        <v>39</v>
      </c>
      <c r="U2" s="11" t="s">
        <v>55</v>
      </c>
      <c r="V2" s="11" t="s">
        <v>33</v>
      </c>
      <c r="W2" s="11" t="s">
        <v>41</v>
      </c>
      <c r="X2" s="12" t="s">
        <v>56</v>
      </c>
      <c r="Y2" s="12" t="s">
        <v>33</v>
      </c>
      <c r="Z2" s="12" t="s">
        <v>41</v>
      </c>
      <c r="AA2" s="9" t="s">
        <v>57</v>
      </c>
      <c r="AB2" s="9" t="s">
        <v>33</v>
      </c>
      <c r="AC2" s="9" t="s">
        <v>41</v>
      </c>
      <c r="AD2" s="13" t="s">
        <v>58</v>
      </c>
      <c r="AE2" s="13" t="s">
        <v>34</v>
      </c>
      <c r="AF2" s="13" t="s">
        <v>41</v>
      </c>
      <c r="AG2" s="14" t="s">
        <v>43</v>
      </c>
      <c r="AH2" s="15" t="s">
        <v>44</v>
      </c>
    </row>
    <row r="3" spans="1:34" ht="24.75" customHeight="1" x14ac:dyDescent="0.3">
      <c r="A3" s="16" t="s">
        <v>15</v>
      </c>
      <c r="B3" s="17" t="s">
        <v>16</v>
      </c>
      <c r="C3" s="1"/>
      <c r="D3" s="1"/>
      <c r="E3" s="1"/>
      <c r="F3" s="18"/>
      <c r="G3" s="18">
        <v>0</v>
      </c>
      <c r="H3" s="18">
        <f>F3+G3</f>
        <v>0</v>
      </c>
      <c r="I3" s="4">
        <v>0</v>
      </c>
      <c r="J3" s="4">
        <v>0</v>
      </c>
      <c r="K3" s="4">
        <f>I3+J3</f>
        <v>0</v>
      </c>
      <c r="L3" s="19">
        <v>0</v>
      </c>
      <c r="M3" s="19">
        <v>0</v>
      </c>
      <c r="N3" s="19">
        <f>L3+M3</f>
        <v>0</v>
      </c>
      <c r="O3" s="4"/>
      <c r="P3" s="4"/>
      <c r="Q3" s="4"/>
      <c r="R3" s="18"/>
      <c r="S3" s="18"/>
      <c r="T3" s="18">
        <f>SUM(R3:S3)</f>
        <v>0</v>
      </c>
      <c r="U3" s="20"/>
      <c r="V3" s="20"/>
      <c r="W3" s="20"/>
      <c r="X3" s="21">
        <f>'[1]REBALANS 2025'!$AA$5</f>
        <v>2611000</v>
      </c>
      <c r="Y3" s="21">
        <v>100000</v>
      </c>
      <c r="Z3" s="21">
        <f>SUM(X3:Y3)</f>
        <v>2711000</v>
      </c>
      <c r="AA3" s="4">
        <v>160000</v>
      </c>
      <c r="AB3" s="4">
        <v>10000</v>
      </c>
      <c r="AC3" s="22">
        <f>SUM(AA3:AB3)</f>
        <v>170000</v>
      </c>
      <c r="AD3" s="2">
        <f>SUM('[1]REBALANS 2025'!$AD$4:$AD$10)</f>
        <v>52000</v>
      </c>
      <c r="AE3" s="2">
        <f>SUM('[1]REBALANS 2025'!$AE$4:$AE$11)</f>
        <v>-3331.98</v>
      </c>
      <c r="AF3" s="2">
        <f>SUM(AD3:AE3)</f>
        <v>48668.02</v>
      </c>
      <c r="AG3" s="23">
        <f>C3+F3+I3+L3+O3+R3+U3+X3+AA3+AD3</f>
        <v>2823000</v>
      </c>
      <c r="AH3" s="24">
        <f>E3+H3+K3+N3+Q3+T3+W3+Z3+AC3+AF3</f>
        <v>2929668.02</v>
      </c>
    </row>
    <row r="4" spans="1:34" ht="17.25" customHeight="1" x14ac:dyDescent="0.3">
      <c r="A4" s="16" t="s">
        <v>17</v>
      </c>
      <c r="B4" s="17" t="s">
        <v>13</v>
      </c>
      <c r="C4" s="1"/>
      <c r="D4" s="1"/>
      <c r="E4" s="1"/>
      <c r="F4" s="18"/>
      <c r="G4" s="18"/>
      <c r="H4" s="18">
        <f t="shared" ref="H4:H7" si="0">F4+G4</f>
        <v>0</v>
      </c>
      <c r="I4" s="4"/>
      <c r="J4" s="4"/>
      <c r="K4" s="4">
        <f t="shared" ref="K4:K7" si="1">I4+J4</f>
        <v>0</v>
      </c>
      <c r="L4" s="19"/>
      <c r="M4" s="19"/>
      <c r="N4" s="19">
        <f t="shared" ref="N4:N7" si="2">L4+M4</f>
        <v>0</v>
      </c>
      <c r="O4" s="4"/>
      <c r="P4" s="4"/>
      <c r="Q4" s="4"/>
      <c r="R4" s="18"/>
      <c r="S4" s="18"/>
      <c r="T4" s="18">
        <f t="shared" ref="T4:T7" si="3">SUM(R4:S4)</f>
        <v>0</v>
      </c>
      <c r="U4" s="20"/>
      <c r="V4" s="20"/>
      <c r="W4" s="20"/>
      <c r="X4" s="21"/>
      <c r="Y4" s="21"/>
      <c r="Z4" s="21">
        <f t="shared" ref="Z4:Z7" si="4">SUM(X4:Y4)</f>
        <v>0</v>
      </c>
      <c r="AA4" s="4"/>
      <c r="AB4" s="4"/>
      <c r="AC4" s="4"/>
      <c r="AD4" s="2">
        <v>0</v>
      </c>
      <c r="AE4" s="2">
        <v>0</v>
      </c>
      <c r="AF4" s="2">
        <f t="shared" ref="AF4:AF8" si="5">SUM(AD4:AE4)</f>
        <v>0</v>
      </c>
      <c r="AG4" s="23">
        <f t="shared" ref="AG4:AG9" si="6">C4+F4+I4+L4+O4+R4+U4+X4+AA4+AD4</f>
        <v>0</v>
      </c>
      <c r="AH4" s="24">
        <f t="shared" ref="AH4:AH12" si="7">E4+H4+K4+N4+Q4+T4+W4+Z4+AC4+AF4</f>
        <v>0</v>
      </c>
    </row>
    <row r="5" spans="1:34" ht="27.75" customHeight="1" x14ac:dyDescent="0.3">
      <c r="A5" s="16" t="s">
        <v>18</v>
      </c>
      <c r="B5" s="17" t="s">
        <v>19</v>
      </c>
      <c r="C5" s="1"/>
      <c r="D5" s="1"/>
      <c r="E5" s="1"/>
      <c r="F5" s="18"/>
      <c r="G5" s="18"/>
      <c r="H5" s="18">
        <f t="shared" si="0"/>
        <v>0</v>
      </c>
      <c r="I5" s="4"/>
      <c r="J5" s="4"/>
      <c r="K5" s="4">
        <f t="shared" si="1"/>
        <v>0</v>
      </c>
      <c r="L5" s="19"/>
      <c r="M5" s="19"/>
      <c r="N5" s="19">
        <f t="shared" si="2"/>
        <v>0</v>
      </c>
      <c r="O5" s="4"/>
      <c r="P5" s="4"/>
      <c r="Q5" s="4"/>
      <c r="R5" s="18"/>
      <c r="S5" s="18"/>
      <c r="T5" s="18">
        <f t="shared" si="3"/>
        <v>0</v>
      </c>
      <c r="U5" s="20"/>
      <c r="V5" s="20"/>
      <c r="W5" s="20"/>
      <c r="X5" s="21"/>
      <c r="Y5" s="21"/>
      <c r="Z5" s="21">
        <f t="shared" si="4"/>
        <v>0</v>
      </c>
      <c r="AA5" s="4"/>
      <c r="AB5" s="4"/>
      <c r="AC5" s="4"/>
      <c r="AD5" s="2">
        <v>1000</v>
      </c>
      <c r="AE5" s="2">
        <v>23000</v>
      </c>
      <c r="AF5" s="2">
        <f t="shared" si="5"/>
        <v>24000</v>
      </c>
      <c r="AG5" s="23">
        <f>C5+F5+I5+L5+O5+R5+U5+X5+AA5+AD5</f>
        <v>1000</v>
      </c>
      <c r="AH5" s="24">
        <f t="shared" si="7"/>
        <v>24000</v>
      </c>
    </row>
    <row r="6" spans="1:34" ht="27" customHeight="1" x14ac:dyDescent="0.3">
      <c r="A6" s="16" t="s">
        <v>20</v>
      </c>
      <c r="B6" s="17" t="s">
        <v>21</v>
      </c>
      <c r="C6" s="1"/>
      <c r="D6" s="1"/>
      <c r="E6" s="1"/>
      <c r="F6" s="18"/>
      <c r="G6" s="18"/>
      <c r="H6" s="18">
        <f t="shared" si="0"/>
        <v>0</v>
      </c>
      <c r="I6" s="4"/>
      <c r="J6" s="4"/>
      <c r="K6" s="4">
        <f t="shared" si="1"/>
        <v>0</v>
      </c>
      <c r="L6" s="19"/>
      <c r="M6" s="19"/>
      <c r="N6" s="19">
        <f t="shared" si="2"/>
        <v>0</v>
      </c>
      <c r="O6" s="4"/>
      <c r="P6" s="4"/>
      <c r="Q6" s="4"/>
      <c r="R6" s="18"/>
      <c r="S6" s="18"/>
      <c r="T6" s="18">
        <f t="shared" si="3"/>
        <v>0</v>
      </c>
      <c r="U6" s="20"/>
      <c r="V6" s="20"/>
      <c r="W6" s="20"/>
      <c r="X6" s="21"/>
      <c r="Y6" s="21"/>
      <c r="Z6" s="21">
        <f t="shared" si="4"/>
        <v>0</v>
      </c>
      <c r="AA6" s="22"/>
      <c r="AB6" s="4"/>
      <c r="AC6" s="4"/>
      <c r="AD6" s="2">
        <v>55000</v>
      </c>
      <c r="AE6" s="2">
        <v>0</v>
      </c>
      <c r="AF6" s="2">
        <f t="shared" si="5"/>
        <v>55000</v>
      </c>
      <c r="AG6" s="23">
        <f t="shared" si="6"/>
        <v>55000</v>
      </c>
      <c r="AH6" s="24">
        <f t="shared" si="7"/>
        <v>55000</v>
      </c>
    </row>
    <row r="7" spans="1:34" ht="27.75" customHeight="1" x14ac:dyDescent="0.3">
      <c r="A7" s="16" t="s">
        <v>22</v>
      </c>
      <c r="B7" s="17" t="s">
        <v>23</v>
      </c>
      <c r="C7" s="1">
        <f>'[1]REBALANS 2025'!$C$21</f>
        <v>186195</v>
      </c>
      <c r="D7" s="1">
        <v>0</v>
      </c>
      <c r="E7" s="1">
        <f t="shared" ref="E7:E9" si="8">C7+D7</f>
        <v>186195</v>
      </c>
      <c r="F7" s="18">
        <f>'[1]REBALANS 2025'!$F$21</f>
        <v>39940</v>
      </c>
      <c r="G7" s="18">
        <f>'[1]REBALANS 2025'!$G$21</f>
        <v>5077.21</v>
      </c>
      <c r="H7" s="18">
        <f t="shared" si="0"/>
        <v>45017.21</v>
      </c>
      <c r="I7" s="4">
        <f>'[1]REBALANS 2025'!$I$21</f>
        <v>19273</v>
      </c>
      <c r="J7" s="4">
        <v>5000</v>
      </c>
      <c r="K7" s="4">
        <f t="shared" si="1"/>
        <v>24273</v>
      </c>
      <c r="L7" s="19">
        <v>12000</v>
      </c>
      <c r="M7" s="19">
        <v>-6000</v>
      </c>
      <c r="N7" s="19">
        <f t="shared" si="2"/>
        <v>6000</v>
      </c>
      <c r="O7" s="4">
        <f>'[1]REBALANS 2025'!$L$21</f>
        <v>59440</v>
      </c>
      <c r="P7" s="4">
        <v>5000</v>
      </c>
      <c r="Q7" s="4">
        <f>SUM(O7:P7)</f>
        <v>64440</v>
      </c>
      <c r="R7" s="18">
        <v>1000</v>
      </c>
      <c r="S7" s="18">
        <v>0</v>
      </c>
      <c r="T7" s="18">
        <f t="shared" si="3"/>
        <v>1000</v>
      </c>
      <c r="U7" s="20">
        <v>40000</v>
      </c>
      <c r="V7" s="20">
        <v>8440</v>
      </c>
      <c r="W7" s="20">
        <f>SUM(U7:V7)</f>
        <v>48440</v>
      </c>
      <c r="X7" s="21"/>
      <c r="Y7" s="21"/>
      <c r="Z7" s="21">
        <f t="shared" si="4"/>
        <v>0</v>
      </c>
      <c r="AA7" s="4"/>
      <c r="AB7" s="4"/>
      <c r="AC7" s="4"/>
      <c r="AD7" s="2">
        <v>0</v>
      </c>
      <c r="AE7" s="2"/>
      <c r="AF7" s="2">
        <f t="shared" si="5"/>
        <v>0</v>
      </c>
      <c r="AG7" s="23">
        <f t="shared" si="6"/>
        <v>357848</v>
      </c>
      <c r="AH7" s="24">
        <f t="shared" si="7"/>
        <v>375365.20999999996</v>
      </c>
    </row>
    <row r="8" spans="1:34" ht="27.75" customHeight="1" x14ac:dyDescent="0.3">
      <c r="A8" s="25" t="s">
        <v>59</v>
      </c>
      <c r="B8" s="26" t="s">
        <v>60</v>
      </c>
      <c r="C8" s="1"/>
      <c r="D8" s="1"/>
      <c r="E8" s="1"/>
      <c r="F8" s="18"/>
      <c r="G8" s="18"/>
      <c r="H8" s="18"/>
      <c r="I8" s="4"/>
      <c r="J8" s="4"/>
      <c r="K8" s="4"/>
      <c r="L8" s="19"/>
      <c r="M8" s="19"/>
      <c r="N8" s="19"/>
      <c r="O8" s="4"/>
      <c r="P8" s="4"/>
      <c r="Q8" s="4"/>
      <c r="R8" s="18"/>
      <c r="S8" s="18"/>
      <c r="T8" s="18"/>
      <c r="U8" s="20"/>
      <c r="V8" s="20"/>
      <c r="W8" s="20"/>
      <c r="X8" s="21"/>
      <c r="Y8" s="21"/>
      <c r="Z8" s="21"/>
      <c r="AA8" s="4"/>
      <c r="AB8" s="4"/>
      <c r="AC8" s="4"/>
      <c r="AD8" s="2">
        <v>10000</v>
      </c>
      <c r="AE8" s="2">
        <v>0</v>
      </c>
      <c r="AF8" s="2">
        <f t="shared" si="5"/>
        <v>10000</v>
      </c>
      <c r="AG8" s="23"/>
      <c r="AH8" s="24"/>
    </row>
    <row r="9" spans="1:34" x14ac:dyDescent="0.3">
      <c r="A9" s="84" t="s">
        <v>3</v>
      </c>
      <c r="B9" s="85"/>
      <c r="C9" s="27">
        <f t="shared" ref="C9:AA9" si="9">SUM(C3:C7)</f>
        <v>186195</v>
      </c>
      <c r="D9" s="27">
        <f>SUM(D3:D7)</f>
        <v>0</v>
      </c>
      <c r="E9" s="1">
        <f t="shared" si="8"/>
        <v>186195</v>
      </c>
      <c r="F9" s="28">
        <f t="shared" si="9"/>
        <v>39940</v>
      </c>
      <c r="G9" s="28">
        <f>SUM(G3:G7)</f>
        <v>5077.21</v>
      </c>
      <c r="H9" s="28">
        <f>SUM(H3:H7)</f>
        <v>45017.21</v>
      </c>
      <c r="I9" s="29">
        <f>SUM(I3:I7)</f>
        <v>19273</v>
      </c>
      <c r="J9" s="29">
        <f>SUM(J3:J7)</f>
        <v>5000</v>
      </c>
      <c r="K9" s="29">
        <f>SUM(K3:K7)</f>
        <v>24273</v>
      </c>
      <c r="L9" s="30">
        <f t="shared" si="9"/>
        <v>12000</v>
      </c>
      <c r="M9" s="30">
        <f>SUM(M3:M7)</f>
        <v>-6000</v>
      </c>
      <c r="N9" s="30">
        <f>SUM(N3:N7)</f>
        <v>6000</v>
      </c>
      <c r="O9" s="29">
        <f t="shared" si="9"/>
        <v>59440</v>
      </c>
      <c r="P9" s="29">
        <f>SUM(P3:P7)</f>
        <v>5000</v>
      </c>
      <c r="Q9" s="29">
        <f>SUM(Q3:Q7)</f>
        <v>64440</v>
      </c>
      <c r="R9" s="28">
        <f t="shared" si="9"/>
        <v>1000</v>
      </c>
      <c r="S9" s="28">
        <f>SUM(S3:S7)</f>
        <v>0</v>
      </c>
      <c r="T9" s="28">
        <f>SUM(T3:T7)</f>
        <v>1000</v>
      </c>
      <c r="U9" s="31">
        <f t="shared" si="9"/>
        <v>40000</v>
      </c>
      <c r="V9" s="31">
        <f>SUM(V7)</f>
        <v>8440</v>
      </c>
      <c r="W9" s="31">
        <f>SUM(W7)</f>
        <v>48440</v>
      </c>
      <c r="X9" s="32">
        <f t="shared" si="9"/>
        <v>2611000</v>
      </c>
      <c r="Y9" s="32">
        <f t="shared" si="9"/>
        <v>100000</v>
      </c>
      <c r="Z9" s="32">
        <f>SUM(Z3:Z7)</f>
        <v>2711000</v>
      </c>
      <c r="AA9" s="33">
        <f t="shared" si="9"/>
        <v>160000</v>
      </c>
      <c r="AB9" s="29">
        <f>SUM(AB3:AB7)</f>
        <v>10000</v>
      </c>
      <c r="AC9" s="33">
        <f>SUM(AC3:AC7)</f>
        <v>170000</v>
      </c>
      <c r="AD9" s="3">
        <f>SUM(AD3:AD8)</f>
        <v>118000</v>
      </c>
      <c r="AE9" s="3">
        <f>SUM(AE3:AE8)</f>
        <v>19668.02</v>
      </c>
      <c r="AF9" s="3">
        <f>SUM(AF3:AF8)</f>
        <v>137668.01999999999</v>
      </c>
      <c r="AG9" s="23">
        <f t="shared" si="6"/>
        <v>3246848</v>
      </c>
      <c r="AH9" s="34">
        <f>E9+H9+K9+N9+Q9+T9+W9+Z9+AC9+AF9</f>
        <v>3394033.23</v>
      </c>
    </row>
    <row r="10" spans="1:34" x14ac:dyDescent="0.3">
      <c r="A10" s="35"/>
      <c r="B10" s="36"/>
      <c r="C10" s="27"/>
      <c r="D10" s="27"/>
      <c r="E10" s="27"/>
      <c r="F10" s="28"/>
      <c r="G10" s="28"/>
      <c r="H10" s="28"/>
      <c r="I10" s="29"/>
      <c r="J10" s="29"/>
      <c r="K10" s="29"/>
      <c r="L10" s="30"/>
      <c r="M10" s="30"/>
      <c r="N10" s="30"/>
      <c r="O10" s="29"/>
      <c r="P10" s="29"/>
      <c r="Q10" s="29"/>
      <c r="R10" s="28"/>
      <c r="S10" s="28"/>
      <c r="T10" s="28"/>
      <c r="U10" s="31"/>
      <c r="V10" s="31"/>
      <c r="W10" s="31"/>
      <c r="X10" s="32"/>
      <c r="Y10" s="32"/>
      <c r="Z10" s="32"/>
      <c r="AA10" s="29"/>
      <c r="AB10" s="29"/>
      <c r="AC10" s="29"/>
      <c r="AD10" s="3"/>
      <c r="AE10" s="3"/>
      <c r="AF10" s="3"/>
      <c r="AG10" s="37"/>
      <c r="AH10" s="24">
        <f t="shared" si="7"/>
        <v>0</v>
      </c>
    </row>
    <row r="11" spans="1:34" x14ac:dyDescent="0.3">
      <c r="A11" s="16" t="s">
        <v>24</v>
      </c>
      <c r="B11" s="38" t="s">
        <v>25</v>
      </c>
      <c r="C11" s="1"/>
      <c r="D11" s="1"/>
      <c r="E11" s="1"/>
      <c r="F11" s="18"/>
      <c r="G11" s="18"/>
      <c r="H11" s="18"/>
      <c r="I11" s="4"/>
      <c r="J11" s="4"/>
      <c r="K11" s="4"/>
      <c r="L11" s="19"/>
      <c r="M11" s="19"/>
      <c r="N11" s="19"/>
      <c r="O11" s="4"/>
      <c r="P11" s="4"/>
      <c r="Q11" s="4"/>
      <c r="R11" s="18"/>
      <c r="S11" s="18"/>
      <c r="T11" s="18"/>
      <c r="U11" s="20"/>
      <c r="V11" s="20"/>
      <c r="W11" s="20"/>
      <c r="X11" s="21"/>
      <c r="Y11" s="21"/>
      <c r="Z11" s="21"/>
      <c r="AA11" s="4"/>
      <c r="AB11" s="4"/>
      <c r="AC11" s="4"/>
      <c r="AD11" s="2">
        <v>600</v>
      </c>
      <c r="AE11" s="2">
        <v>0</v>
      </c>
      <c r="AF11" s="2">
        <f>SUM(AD11:AE11)</f>
        <v>600</v>
      </c>
      <c r="AG11" s="23">
        <f>AD11</f>
        <v>600</v>
      </c>
      <c r="AH11" s="24">
        <f t="shared" si="7"/>
        <v>600</v>
      </c>
    </row>
    <row r="12" spans="1:34" x14ac:dyDescent="0.3">
      <c r="A12" s="84" t="s">
        <v>4</v>
      </c>
      <c r="B12" s="85"/>
      <c r="C12" s="27"/>
      <c r="D12" s="27"/>
      <c r="E12" s="27"/>
      <c r="F12" s="28">
        <f t="shared" ref="F12:AD12" si="10">SUM(F11)</f>
        <v>0</v>
      </c>
      <c r="G12" s="28"/>
      <c r="H12" s="28"/>
      <c r="I12" s="29"/>
      <c r="J12" s="29"/>
      <c r="K12" s="29"/>
      <c r="L12" s="30"/>
      <c r="M12" s="30"/>
      <c r="N12" s="30"/>
      <c r="O12" s="29">
        <f t="shared" si="10"/>
        <v>0</v>
      </c>
      <c r="P12" s="29"/>
      <c r="Q12" s="29"/>
      <c r="R12" s="28">
        <f t="shared" si="10"/>
        <v>0</v>
      </c>
      <c r="S12" s="28"/>
      <c r="T12" s="28"/>
      <c r="U12" s="31">
        <f t="shared" si="10"/>
        <v>0</v>
      </c>
      <c r="V12" s="31"/>
      <c r="W12" s="31"/>
      <c r="X12" s="32"/>
      <c r="Y12" s="32"/>
      <c r="Z12" s="32"/>
      <c r="AA12" s="29"/>
      <c r="AB12" s="29"/>
      <c r="AC12" s="29"/>
      <c r="AD12" s="39">
        <f t="shared" si="10"/>
        <v>600</v>
      </c>
      <c r="AE12" s="40">
        <f>SUM(AE11)</f>
        <v>0</v>
      </c>
      <c r="AF12" s="39">
        <f>SUM(AF10:AF11)</f>
        <v>600</v>
      </c>
      <c r="AG12" s="37">
        <f>SUM(AD12)</f>
        <v>600</v>
      </c>
      <c r="AH12" s="24">
        <f t="shared" si="7"/>
        <v>600</v>
      </c>
    </row>
    <row r="13" spans="1:34" x14ac:dyDescent="0.3">
      <c r="A13" s="35"/>
      <c r="B13" s="36"/>
      <c r="C13" s="27"/>
      <c r="D13" s="27"/>
      <c r="E13" s="27"/>
      <c r="F13" s="28"/>
      <c r="G13" s="28"/>
      <c r="H13" s="28"/>
      <c r="I13" s="29"/>
      <c r="J13" s="29"/>
      <c r="K13" s="29"/>
      <c r="L13" s="30"/>
      <c r="M13" s="30"/>
      <c r="N13" s="30"/>
      <c r="O13" s="29"/>
      <c r="P13" s="29"/>
      <c r="Q13" s="29"/>
      <c r="R13" s="28"/>
      <c r="S13" s="28"/>
      <c r="T13" s="28"/>
      <c r="U13" s="31"/>
      <c r="V13" s="31"/>
      <c r="W13" s="31"/>
      <c r="X13" s="32"/>
      <c r="Y13" s="32"/>
      <c r="Z13" s="32"/>
      <c r="AA13" s="29"/>
      <c r="AB13" s="29"/>
      <c r="AC13" s="29"/>
      <c r="AD13" s="3"/>
      <c r="AE13" s="3"/>
      <c r="AF13" s="3"/>
      <c r="AG13" s="37"/>
      <c r="AH13" s="34"/>
    </row>
    <row r="14" spans="1:34" x14ac:dyDescent="0.3">
      <c r="A14" s="84" t="s">
        <v>38</v>
      </c>
      <c r="B14" s="85"/>
      <c r="C14" s="27"/>
      <c r="D14" s="27"/>
      <c r="E14" s="27"/>
      <c r="F14" s="28"/>
      <c r="G14" s="28"/>
      <c r="H14" s="28"/>
      <c r="I14" s="29"/>
      <c r="J14" s="29"/>
      <c r="K14" s="29"/>
      <c r="L14" s="30"/>
      <c r="M14" s="30"/>
      <c r="N14" s="30"/>
      <c r="O14" s="29"/>
      <c r="P14" s="29"/>
      <c r="Q14" s="29"/>
      <c r="R14" s="28"/>
      <c r="S14" s="28"/>
      <c r="T14" s="28"/>
      <c r="U14" s="31"/>
      <c r="V14" s="31"/>
      <c r="W14" s="31"/>
      <c r="X14" s="32"/>
      <c r="Y14" s="32"/>
      <c r="Z14" s="32"/>
      <c r="AA14" s="29"/>
      <c r="AB14" s="29"/>
      <c r="AC14" s="29"/>
      <c r="AD14" s="3">
        <v>0</v>
      </c>
      <c r="AE14" s="3">
        <v>-19668.02</v>
      </c>
      <c r="AF14" s="3">
        <f>SUM(AD14:AE14)</f>
        <v>-19668.02</v>
      </c>
      <c r="AG14" s="37">
        <f>SUM(AD14)</f>
        <v>0</v>
      </c>
      <c r="AH14" s="34">
        <f>AF14</f>
        <v>-19668.02</v>
      </c>
    </row>
    <row r="15" spans="1:34" x14ac:dyDescent="0.3">
      <c r="A15" s="41"/>
      <c r="B15" s="41" t="s">
        <v>5</v>
      </c>
      <c r="C15" s="42"/>
      <c r="D15" s="42"/>
      <c r="E15" s="42"/>
      <c r="F15" s="43"/>
      <c r="G15" s="43"/>
      <c r="H15" s="43"/>
      <c r="I15" s="44"/>
      <c r="J15" s="44"/>
      <c r="K15" s="44"/>
      <c r="L15" s="45"/>
      <c r="M15" s="45"/>
      <c r="N15" s="45"/>
      <c r="O15" s="44"/>
      <c r="P15" s="44"/>
      <c r="Q15" s="44"/>
      <c r="R15" s="43"/>
      <c r="S15" s="43"/>
      <c r="T15" s="43"/>
      <c r="U15" s="46"/>
      <c r="V15" s="46"/>
      <c r="W15" s="46"/>
      <c r="X15" s="47"/>
      <c r="Y15" s="47"/>
      <c r="Z15" s="47"/>
      <c r="AA15" s="44"/>
      <c r="AB15" s="44"/>
      <c r="AC15" s="44"/>
      <c r="AD15" s="48"/>
      <c r="AE15" s="48"/>
      <c r="AF15" s="48"/>
      <c r="AG15" s="49">
        <f>AG9+AG12</f>
        <v>3247448</v>
      </c>
      <c r="AH15" s="50">
        <f>AH9+AH12+AH14</f>
        <v>3374965.21</v>
      </c>
    </row>
    <row r="16" spans="1:34" x14ac:dyDescent="0.3">
      <c r="A16" s="41" t="s">
        <v>6</v>
      </c>
      <c r="B16" s="51"/>
      <c r="C16" s="52"/>
      <c r="D16" s="52"/>
      <c r="E16" s="52"/>
      <c r="F16" s="53"/>
      <c r="G16" s="53"/>
      <c r="H16" s="53"/>
      <c r="I16" s="54"/>
      <c r="J16" s="54"/>
      <c r="K16" s="54"/>
      <c r="L16" s="55"/>
      <c r="M16" s="55"/>
      <c r="N16" s="55"/>
      <c r="O16" s="54"/>
      <c r="P16" s="54"/>
      <c r="Q16" s="54"/>
      <c r="R16" s="53"/>
      <c r="S16" s="53"/>
      <c r="T16" s="53"/>
      <c r="U16" s="56"/>
      <c r="V16" s="56"/>
      <c r="W16" s="56"/>
      <c r="X16" s="57"/>
      <c r="Y16" s="57"/>
      <c r="Z16" s="57"/>
      <c r="AA16" s="54"/>
      <c r="AB16" s="54"/>
      <c r="AC16" s="54"/>
      <c r="AD16" s="58"/>
      <c r="AE16" s="58"/>
      <c r="AF16" s="58"/>
      <c r="AG16" s="59"/>
      <c r="AH16" s="60"/>
    </row>
    <row r="17" spans="1:34" x14ac:dyDescent="0.3">
      <c r="A17" s="16" t="s">
        <v>26</v>
      </c>
      <c r="B17" s="61" t="s">
        <v>0</v>
      </c>
      <c r="C17" s="1"/>
      <c r="D17" s="1"/>
      <c r="E17" s="1"/>
      <c r="F17" s="18">
        <f>SUM('[1]REBALANS 2025'!$F$33:$F$46)</f>
        <v>38900</v>
      </c>
      <c r="G17" s="18">
        <f>SUM('[1]REBALANS 2025'!$G$33:$G$46)</f>
        <v>4786.3500000000004</v>
      </c>
      <c r="H17" s="18">
        <f>F17+G17</f>
        <v>43686.35</v>
      </c>
      <c r="I17" s="4">
        <f>SUM('[1]REBALANS 2025'!$I$33:$I$46)</f>
        <v>18100</v>
      </c>
      <c r="J17" s="4">
        <f>SUM('[1]REBALANS 2025'!$J$33:$J$46)</f>
        <v>5000</v>
      </c>
      <c r="K17" s="4">
        <f>I17+J17</f>
        <v>23100</v>
      </c>
      <c r="L17" s="19"/>
      <c r="M17" s="19"/>
      <c r="N17" s="19">
        <f>SUM(L17:M17)</f>
        <v>0</v>
      </c>
      <c r="O17" s="4">
        <f>SUM('[1]REBALANS 2025'!$L$33:$L$46)</f>
        <v>59200</v>
      </c>
      <c r="P17" s="4">
        <f>SUM('[1]REBALANS 2025'!$M$33:$M$46)</f>
        <v>5000</v>
      </c>
      <c r="Q17" s="4">
        <f>O17+P17</f>
        <v>64200</v>
      </c>
      <c r="R17" s="18"/>
      <c r="S17" s="18"/>
      <c r="T17" s="18">
        <f>R17+S17</f>
        <v>0</v>
      </c>
      <c r="U17" s="20"/>
      <c r="V17" s="20">
        <v>0</v>
      </c>
      <c r="W17" s="20">
        <f>SUM(U17:V17)</f>
        <v>0</v>
      </c>
      <c r="X17" s="21">
        <f>SUM('[1]REBALANS 2025'!$AA$33:$AA$46)</f>
        <v>2581000</v>
      </c>
      <c r="Y17" s="21">
        <f>SUM('[1]REBALANS 2025'!$AB$33:$AB$44)</f>
        <v>100000</v>
      </c>
      <c r="Z17" s="21">
        <f>SUM(X17:Y17)</f>
        <v>2681000</v>
      </c>
      <c r="AA17" s="4"/>
      <c r="AB17" s="4"/>
      <c r="AC17" s="4"/>
      <c r="AD17" s="2">
        <v>0</v>
      </c>
      <c r="AE17" s="2">
        <v>0</v>
      </c>
      <c r="AF17" s="2">
        <f>SUM(AD17:AE17)</f>
        <v>0</v>
      </c>
      <c r="AG17" s="23">
        <f>C17+F17+I17+L17+O17+R17+U17+X17+AA17+AD17</f>
        <v>2697200</v>
      </c>
      <c r="AH17" s="24">
        <f>E17+H17+K17+N17+Q17+T17+W17+Z17+AC17+AF17</f>
        <v>2811986.35</v>
      </c>
    </row>
    <row r="18" spans="1:34" x14ac:dyDescent="0.3">
      <c r="A18" s="16" t="s">
        <v>27</v>
      </c>
      <c r="B18" s="61" t="s">
        <v>1</v>
      </c>
      <c r="C18" s="1">
        <f>SUM('[1]REBALANS 2025'!$C$47:$C$122)</f>
        <v>185295</v>
      </c>
      <c r="D18" s="1">
        <f>SUM('[1]REBALANS 2025'!$D$47:$D$122)</f>
        <v>-400</v>
      </c>
      <c r="E18" s="1">
        <f t="shared" ref="E18:E19" si="11">C18+D18</f>
        <v>184895</v>
      </c>
      <c r="F18" s="18">
        <f>SUM('[1]REBALANS 2025'!$F$47:$F$122)</f>
        <v>1040</v>
      </c>
      <c r="G18" s="18">
        <f>SUM('[1]REBALANS 2025'!$G$47:$G$122)</f>
        <v>290.86</v>
      </c>
      <c r="H18" s="18">
        <f>F18+G18</f>
        <v>1330.8600000000001</v>
      </c>
      <c r="I18" s="4">
        <f>SUM('[1]REBALANS 2025'!$I$47:$I$122)</f>
        <v>1173</v>
      </c>
      <c r="J18" s="4">
        <f>SUM('[1]REBALANS 2025'!$J$47:$J$110)</f>
        <v>0</v>
      </c>
      <c r="K18" s="4">
        <f>I18+J18</f>
        <v>1173</v>
      </c>
      <c r="L18" s="19">
        <v>12000</v>
      </c>
      <c r="M18" s="19">
        <v>-6000</v>
      </c>
      <c r="N18" s="19">
        <f t="shared" ref="N18:N21" si="12">SUM(L18:M18)</f>
        <v>6000</v>
      </c>
      <c r="O18" s="4">
        <f>SUM('[1]REBALANS 2025'!$L$46:$L$122)</f>
        <v>240</v>
      </c>
      <c r="P18" s="4">
        <f>SUM('[1]REBALANS 2025'!$M$47:$M$122)</f>
        <v>0</v>
      </c>
      <c r="Q18" s="4">
        <f>O18+P18</f>
        <v>240</v>
      </c>
      <c r="R18" s="18"/>
      <c r="S18" s="18"/>
      <c r="T18" s="18">
        <f t="shared" ref="T18:T21" si="13">R18+S18</f>
        <v>0</v>
      </c>
      <c r="U18" s="20">
        <v>40000</v>
      </c>
      <c r="V18" s="20">
        <v>8440</v>
      </c>
      <c r="W18" s="20">
        <f>SUM(U18:V18)</f>
        <v>48440</v>
      </c>
      <c r="X18" s="21">
        <f>SUM('[1]REBALANS 2025'!$AA$55:$AA$120)</f>
        <v>30000</v>
      </c>
      <c r="Y18" s="21">
        <v>0</v>
      </c>
      <c r="Z18" s="21">
        <f t="shared" ref="Z18:Z21" si="14">SUM(X18:Y18)</f>
        <v>30000</v>
      </c>
      <c r="AA18" s="4">
        <v>160000</v>
      </c>
      <c r="AB18" s="4">
        <v>10000</v>
      </c>
      <c r="AC18" s="22">
        <f>SUM(AA18:AB18)</f>
        <v>170000</v>
      </c>
      <c r="AD18" s="2">
        <f>SUM('[1]REBALANS 2025'!$AD$47:$AD$122)</f>
        <v>73003.51999999999</v>
      </c>
      <c r="AE18" s="2">
        <f>SUM('[1]REBALANS 2025'!$AE$47:$AE$122)</f>
        <v>-100</v>
      </c>
      <c r="AF18" s="2">
        <f t="shared" ref="AF18:AF21" si="15">SUM(AD18:AE18)</f>
        <v>72903.51999999999</v>
      </c>
      <c r="AG18" s="23">
        <f t="shared" ref="AG18:AG24" si="16">C18+F18+I18+L18+O18+R18+U18+X18+AA18+AD18</f>
        <v>502751.52</v>
      </c>
      <c r="AH18" s="24">
        <f t="shared" ref="AH18:AH21" si="17">E18+H18+K18+N18+Q18+T18+W18+Z18+AC18+AF18</f>
        <v>514982.38</v>
      </c>
    </row>
    <row r="19" spans="1:34" x14ac:dyDescent="0.3">
      <c r="A19" s="16" t="s">
        <v>28</v>
      </c>
      <c r="B19" s="61" t="s">
        <v>14</v>
      </c>
      <c r="C19" s="1">
        <v>900</v>
      </c>
      <c r="D19" s="1">
        <v>400</v>
      </c>
      <c r="E19" s="1">
        <f t="shared" si="11"/>
        <v>1300</v>
      </c>
      <c r="F19" s="18"/>
      <c r="G19" s="18"/>
      <c r="H19" s="18"/>
      <c r="I19" s="4"/>
      <c r="J19" s="4"/>
      <c r="K19" s="4"/>
      <c r="L19" s="19"/>
      <c r="M19" s="19"/>
      <c r="N19" s="19">
        <f t="shared" si="12"/>
        <v>0</v>
      </c>
      <c r="O19" s="4"/>
      <c r="P19" s="4"/>
      <c r="Q19" s="4"/>
      <c r="R19" s="18"/>
      <c r="S19" s="18"/>
      <c r="T19" s="18">
        <f t="shared" si="13"/>
        <v>0</v>
      </c>
      <c r="U19" s="20"/>
      <c r="V19" s="20">
        <v>0</v>
      </c>
      <c r="W19" s="20">
        <f>SUM(V19)</f>
        <v>0</v>
      </c>
      <c r="X19" s="21">
        <v>0</v>
      </c>
      <c r="Y19" s="21"/>
      <c r="Z19" s="21">
        <f t="shared" si="14"/>
        <v>0</v>
      </c>
      <c r="AA19" s="4"/>
      <c r="AB19" s="4"/>
      <c r="AC19" s="4"/>
      <c r="AD19" s="2">
        <v>0</v>
      </c>
      <c r="AE19" s="2">
        <v>100</v>
      </c>
      <c r="AF19" s="2">
        <f t="shared" si="15"/>
        <v>100</v>
      </c>
      <c r="AG19" s="23">
        <f t="shared" si="16"/>
        <v>900</v>
      </c>
      <c r="AH19" s="24">
        <f t="shared" si="17"/>
        <v>1400</v>
      </c>
    </row>
    <row r="20" spans="1:34" x14ac:dyDescent="0.3">
      <c r="A20" s="16" t="s">
        <v>36</v>
      </c>
      <c r="B20" s="61" t="s">
        <v>37</v>
      </c>
      <c r="C20" s="1"/>
      <c r="D20" s="1"/>
      <c r="E20" s="1"/>
      <c r="F20" s="18"/>
      <c r="G20" s="18"/>
      <c r="H20" s="18"/>
      <c r="I20" s="4"/>
      <c r="J20" s="4"/>
      <c r="K20" s="4"/>
      <c r="L20" s="19"/>
      <c r="M20" s="19"/>
      <c r="N20" s="19"/>
      <c r="O20" s="4"/>
      <c r="P20" s="4"/>
      <c r="Q20" s="4"/>
      <c r="R20" s="18"/>
      <c r="S20" s="18"/>
      <c r="T20" s="18"/>
      <c r="U20" s="20"/>
      <c r="V20" s="20"/>
      <c r="W20" s="62"/>
      <c r="X20" s="21"/>
      <c r="Y20" s="21"/>
      <c r="Z20" s="21"/>
      <c r="AA20" s="4"/>
      <c r="AB20" s="4"/>
      <c r="AC20" s="4"/>
      <c r="AD20" s="2">
        <v>0</v>
      </c>
      <c r="AE20" s="2">
        <v>0</v>
      </c>
      <c r="AF20" s="2">
        <f t="shared" si="15"/>
        <v>0</v>
      </c>
      <c r="AG20" s="23">
        <f t="shared" si="16"/>
        <v>0</v>
      </c>
      <c r="AH20" s="24">
        <f t="shared" si="17"/>
        <v>0</v>
      </c>
    </row>
    <row r="21" spans="1:34" x14ac:dyDescent="0.3">
      <c r="A21" s="16" t="s">
        <v>29</v>
      </c>
      <c r="B21" s="61" t="s">
        <v>30</v>
      </c>
      <c r="C21" s="1"/>
      <c r="D21" s="1"/>
      <c r="E21" s="1"/>
      <c r="F21" s="18"/>
      <c r="G21" s="18"/>
      <c r="H21" s="18"/>
      <c r="I21" s="4"/>
      <c r="J21" s="4"/>
      <c r="K21" s="4"/>
      <c r="L21" s="19"/>
      <c r="M21" s="19"/>
      <c r="N21" s="19">
        <f t="shared" si="12"/>
        <v>0</v>
      </c>
      <c r="O21" s="4"/>
      <c r="P21" s="4"/>
      <c r="Q21" s="4"/>
      <c r="R21" s="18"/>
      <c r="S21" s="18"/>
      <c r="T21" s="18">
        <f t="shared" si="13"/>
        <v>0</v>
      </c>
      <c r="U21" s="20"/>
      <c r="V21" s="20"/>
      <c r="W21" s="20"/>
      <c r="X21" s="21">
        <v>0</v>
      </c>
      <c r="Y21" s="21"/>
      <c r="Z21" s="21">
        <f t="shared" si="14"/>
        <v>0</v>
      </c>
      <c r="AA21" s="4"/>
      <c r="AB21" s="4"/>
      <c r="AC21" s="4"/>
      <c r="AD21" s="2">
        <v>35000</v>
      </c>
      <c r="AE21" s="2">
        <v>0</v>
      </c>
      <c r="AF21" s="2">
        <f t="shared" si="15"/>
        <v>35000</v>
      </c>
      <c r="AG21" s="23">
        <f t="shared" si="16"/>
        <v>35000</v>
      </c>
      <c r="AH21" s="24">
        <f t="shared" si="17"/>
        <v>35000</v>
      </c>
    </row>
    <row r="22" spans="1:34" x14ac:dyDescent="0.3">
      <c r="A22" s="35" t="s">
        <v>7</v>
      </c>
      <c r="B22" s="36"/>
      <c r="C22" s="27">
        <f t="shared" ref="C22:AD22" si="18">SUM(C17:C21)</f>
        <v>186195</v>
      </c>
      <c r="D22" s="27">
        <f>SUM(D17:D21)</f>
        <v>0</v>
      </c>
      <c r="E22" s="27">
        <f>SUM(E17:E21)</f>
        <v>186195</v>
      </c>
      <c r="F22" s="28">
        <f t="shared" si="18"/>
        <v>39940</v>
      </c>
      <c r="G22" s="28">
        <f>SUM(G17:G21)</f>
        <v>5077.21</v>
      </c>
      <c r="H22" s="28">
        <f>SUM(H17:H21)</f>
        <v>45017.21</v>
      </c>
      <c r="I22" s="29">
        <f>SUM(I17:I21)</f>
        <v>19273</v>
      </c>
      <c r="J22" s="29">
        <f>SUM(J17:J21)</f>
        <v>5000</v>
      </c>
      <c r="K22" s="29">
        <f>SUM(K17:K21)</f>
        <v>24273</v>
      </c>
      <c r="L22" s="30">
        <f t="shared" si="18"/>
        <v>12000</v>
      </c>
      <c r="M22" s="30">
        <f>SUM(M17:M21)</f>
        <v>-6000</v>
      </c>
      <c r="N22" s="30">
        <f>SUM(N17:N21)</f>
        <v>6000</v>
      </c>
      <c r="O22" s="29">
        <f t="shared" si="18"/>
        <v>59440</v>
      </c>
      <c r="P22" s="29">
        <f>SUM(P17:P21)</f>
        <v>5000</v>
      </c>
      <c r="Q22" s="29">
        <f>SUM(Q17:Q21)</f>
        <v>64440</v>
      </c>
      <c r="R22" s="28">
        <f t="shared" si="18"/>
        <v>0</v>
      </c>
      <c r="S22" s="28">
        <f>SUM(S17:S21)</f>
        <v>0</v>
      </c>
      <c r="T22" s="28">
        <f>SUM(T17:T21)</f>
        <v>0</v>
      </c>
      <c r="U22" s="31">
        <f t="shared" si="18"/>
        <v>40000</v>
      </c>
      <c r="V22" s="63">
        <f>SUM(V17:V21)</f>
        <v>8440</v>
      </c>
      <c r="W22" s="63">
        <f>SUM(W17:W21)</f>
        <v>48440</v>
      </c>
      <c r="X22" s="32">
        <f t="shared" si="18"/>
        <v>2611000</v>
      </c>
      <c r="Y22" s="32">
        <f t="shared" si="18"/>
        <v>100000</v>
      </c>
      <c r="Z22" s="32">
        <f>SUM(Z17:Z21)</f>
        <v>2711000</v>
      </c>
      <c r="AA22" s="33">
        <f t="shared" si="18"/>
        <v>160000</v>
      </c>
      <c r="AB22" s="29">
        <f>SUM(AB17:AB21)</f>
        <v>10000</v>
      </c>
      <c r="AC22" s="29">
        <f>SUM(AC17:AC21)</f>
        <v>170000</v>
      </c>
      <c r="AD22" s="3">
        <f t="shared" si="18"/>
        <v>108003.51999999999</v>
      </c>
      <c r="AE22" s="3">
        <f>SUM(AE17:AE21)</f>
        <v>0</v>
      </c>
      <c r="AF22" s="3">
        <f>SUM(AF17:AF21)</f>
        <v>108003.51999999999</v>
      </c>
      <c r="AG22" s="23">
        <f t="shared" si="16"/>
        <v>3235851.52</v>
      </c>
      <c r="AH22" s="64">
        <f>SUM(AH17:AH21)</f>
        <v>3363368.73</v>
      </c>
    </row>
    <row r="23" spans="1:34" x14ac:dyDescent="0.3">
      <c r="A23" s="35"/>
      <c r="B23" s="36"/>
      <c r="C23" s="27"/>
      <c r="D23" s="27"/>
      <c r="E23" s="27"/>
      <c r="F23" s="28"/>
      <c r="G23" s="28"/>
      <c r="H23" s="28"/>
      <c r="I23" s="29"/>
      <c r="J23" s="29"/>
      <c r="K23" s="29"/>
      <c r="L23" s="30"/>
      <c r="M23" s="30"/>
      <c r="N23" s="30"/>
      <c r="O23" s="29"/>
      <c r="P23" s="29"/>
      <c r="Q23" s="29"/>
      <c r="R23" s="28"/>
      <c r="S23" s="28"/>
      <c r="T23" s="28"/>
      <c r="U23" s="31"/>
      <c r="V23" s="31"/>
      <c r="W23" s="31"/>
      <c r="X23" s="32"/>
      <c r="Y23" s="32"/>
      <c r="Z23" s="32"/>
      <c r="AA23" s="29"/>
      <c r="AB23" s="29"/>
      <c r="AC23" s="29"/>
      <c r="AD23" s="2">
        <v>0</v>
      </c>
      <c r="AE23" s="2"/>
      <c r="AF23" s="2"/>
      <c r="AG23" s="23">
        <f t="shared" si="16"/>
        <v>0</v>
      </c>
      <c r="AH23" s="65"/>
    </row>
    <row r="24" spans="1:34" ht="24" customHeight="1" x14ac:dyDescent="0.3">
      <c r="A24" s="16" t="s">
        <v>31</v>
      </c>
      <c r="B24" s="17" t="s">
        <v>32</v>
      </c>
      <c r="C24" s="1"/>
      <c r="D24" s="1"/>
      <c r="E24" s="1"/>
      <c r="F24" s="18"/>
      <c r="G24" s="18"/>
      <c r="H24" s="18"/>
      <c r="I24" s="4"/>
      <c r="J24" s="4"/>
      <c r="K24" s="4"/>
      <c r="L24" s="19"/>
      <c r="M24" s="19"/>
      <c r="N24" s="19"/>
      <c r="O24" s="4"/>
      <c r="P24" s="4"/>
      <c r="Q24" s="4"/>
      <c r="R24" s="18">
        <v>1000</v>
      </c>
      <c r="S24" s="18">
        <v>0</v>
      </c>
      <c r="T24" s="18">
        <f>R24+S24</f>
        <v>1000</v>
      </c>
      <c r="U24" s="20"/>
      <c r="V24" s="20"/>
      <c r="W24" s="20"/>
      <c r="X24" s="21"/>
      <c r="Y24" s="21"/>
      <c r="Z24" s="21"/>
      <c r="AA24" s="4"/>
      <c r="AB24" s="4"/>
      <c r="AC24" s="4"/>
      <c r="AD24" s="2">
        <f>SUM('[1]REBALANS 2025'!$AD$132:$AD$140)</f>
        <v>10596.48</v>
      </c>
      <c r="AE24" s="2">
        <v>0</v>
      </c>
      <c r="AF24" s="2">
        <f>SUM(AD24:AE24)</f>
        <v>10596.48</v>
      </c>
      <c r="AG24" s="23">
        <f t="shared" si="16"/>
        <v>11596.48</v>
      </c>
      <c r="AH24" s="24">
        <f>E24+H24+K24+N24+Q24+T24+W24+Z24+AF24</f>
        <v>11596.48</v>
      </c>
    </row>
    <row r="25" spans="1:34" x14ac:dyDescent="0.3">
      <c r="A25" s="35" t="s">
        <v>8</v>
      </c>
      <c r="B25" s="36"/>
      <c r="C25" s="1"/>
      <c r="D25" s="1"/>
      <c r="E25" s="1"/>
      <c r="F25" s="18"/>
      <c r="G25" s="18"/>
      <c r="H25" s="18"/>
      <c r="I25" s="4"/>
      <c r="J25" s="4"/>
      <c r="K25" s="4"/>
      <c r="L25" s="19"/>
      <c r="M25" s="19"/>
      <c r="N25" s="19"/>
      <c r="O25" s="4"/>
      <c r="P25" s="4"/>
      <c r="Q25" s="4"/>
      <c r="R25" s="28">
        <f>SUM(R24:R24)</f>
        <v>1000</v>
      </c>
      <c r="S25" s="28">
        <f>SUM(S24:S24)</f>
        <v>0</v>
      </c>
      <c r="T25" s="28">
        <f>SUM(T24:T24)</f>
        <v>1000</v>
      </c>
      <c r="U25" s="20"/>
      <c r="V25" s="20"/>
      <c r="W25" s="20"/>
      <c r="X25" s="21"/>
      <c r="Y25" s="21"/>
      <c r="Z25" s="21"/>
      <c r="AA25" s="4"/>
      <c r="AB25" s="4"/>
      <c r="AC25" s="4"/>
      <c r="AD25" s="3">
        <f>SUM(AD24:AD24)</f>
        <v>10596.48</v>
      </c>
      <c r="AE25" s="3">
        <f>SUM(AE24)</f>
        <v>0</v>
      </c>
      <c r="AF25" s="3">
        <f>SUM(AF24)</f>
        <v>10596.48</v>
      </c>
      <c r="AG25" s="66">
        <f>SUM(AG24)</f>
        <v>11596.48</v>
      </c>
      <c r="AH25" s="64">
        <f>SUM(AH24)</f>
        <v>11596.48</v>
      </c>
    </row>
    <row r="26" spans="1:34" x14ac:dyDescent="0.3">
      <c r="A26" s="67" t="s">
        <v>35</v>
      </c>
      <c r="B26" s="68" t="s">
        <v>63</v>
      </c>
      <c r="C26" s="1"/>
      <c r="D26" s="1"/>
      <c r="E26" s="1"/>
      <c r="F26" s="18"/>
      <c r="G26" s="18"/>
      <c r="H26" s="18"/>
      <c r="I26" s="4"/>
      <c r="J26" s="4"/>
      <c r="K26" s="4"/>
      <c r="L26" s="19"/>
      <c r="M26" s="19"/>
      <c r="N26" s="19"/>
      <c r="O26" s="4"/>
      <c r="P26" s="4"/>
      <c r="Q26" s="4"/>
      <c r="R26" s="18"/>
      <c r="S26" s="18"/>
      <c r="T26" s="18"/>
      <c r="U26" s="20"/>
      <c r="V26" s="20"/>
      <c r="W26" s="20"/>
      <c r="X26" s="21"/>
      <c r="Y26" s="21"/>
      <c r="Z26" s="21"/>
      <c r="AA26" s="4"/>
      <c r="AB26" s="4"/>
      <c r="AC26" s="4"/>
      <c r="AD26" s="2"/>
      <c r="AE26" s="2">
        <v>0</v>
      </c>
      <c r="AF26" s="2">
        <v>0</v>
      </c>
      <c r="AG26" s="23"/>
      <c r="AH26" s="24">
        <v>0</v>
      </c>
    </row>
    <row r="27" spans="1:34" x14ac:dyDescent="0.3">
      <c r="A27" s="69"/>
      <c r="B27" s="70" t="s">
        <v>10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2">
        <f>AG22+AG25</f>
        <v>3247448</v>
      </c>
      <c r="AH27" s="72">
        <f>AH22+AH25+AH26</f>
        <v>3374965.21</v>
      </c>
    </row>
    <row r="28" spans="1:34" x14ac:dyDescent="0.3">
      <c r="A28" s="69" t="s">
        <v>9</v>
      </c>
      <c r="B28" s="69"/>
      <c r="C28" s="71">
        <f>C9+C12-C22-C25-C26</f>
        <v>0</v>
      </c>
      <c r="D28" s="71">
        <f t="shared" ref="D28:AD28" si="19">D9+D12-D22-D25-D26</f>
        <v>0</v>
      </c>
      <c r="E28" s="71">
        <f t="shared" si="19"/>
        <v>0</v>
      </c>
      <c r="F28" s="71">
        <f t="shared" si="19"/>
        <v>0</v>
      </c>
      <c r="G28" s="71">
        <f t="shared" si="19"/>
        <v>0</v>
      </c>
      <c r="H28" s="71">
        <f t="shared" si="19"/>
        <v>0</v>
      </c>
      <c r="I28" s="71">
        <f t="shared" si="19"/>
        <v>0</v>
      </c>
      <c r="J28" s="71">
        <f t="shared" si="19"/>
        <v>0</v>
      </c>
      <c r="K28" s="71">
        <f t="shared" si="19"/>
        <v>0</v>
      </c>
      <c r="L28" s="71">
        <f t="shared" si="19"/>
        <v>0</v>
      </c>
      <c r="M28" s="71">
        <f t="shared" si="19"/>
        <v>0</v>
      </c>
      <c r="N28" s="71">
        <f t="shared" si="19"/>
        <v>0</v>
      </c>
      <c r="O28" s="71">
        <f t="shared" si="19"/>
        <v>0</v>
      </c>
      <c r="P28" s="71">
        <f t="shared" si="19"/>
        <v>0</v>
      </c>
      <c r="Q28" s="71">
        <f t="shared" si="19"/>
        <v>0</v>
      </c>
      <c r="R28" s="71">
        <f t="shared" si="19"/>
        <v>0</v>
      </c>
      <c r="S28" s="71">
        <f t="shared" si="19"/>
        <v>0</v>
      </c>
      <c r="T28" s="71">
        <f t="shared" si="19"/>
        <v>0</v>
      </c>
      <c r="U28" s="71">
        <f t="shared" si="19"/>
        <v>0</v>
      </c>
      <c r="V28" s="71">
        <f t="shared" si="19"/>
        <v>0</v>
      </c>
      <c r="W28" s="71">
        <f t="shared" si="19"/>
        <v>0</v>
      </c>
      <c r="X28" s="71">
        <f t="shared" si="19"/>
        <v>0</v>
      </c>
      <c r="Y28" s="71">
        <f t="shared" si="19"/>
        <v>0</v>
      </c>
      <c r="Z28" s="71">
        <f t="shared" si="19"/>
        <v>0</v>
      </c>
      <c r="AA28" s="71">
        <f t="shared" si="19"/>
        <v>0</v>
      </c>
      <c r="AB28" s="71">
        <f t="shared" si="19"/>
        <v>0</v>
      </c>
      <c r="AC28" s="71">
        <f t="shared" si="19"/>
        <v>0</v>
      </c>
      <c r="AD28" s="71">
        <f t="shared" si="19"/>
        <v>1.0913936421275139E-11</v>
      </c>
      <c r="AE28" s="71">
        <f>AE9+AE12+AE14-AE22-AE25</f>
        <v>0</v>
      </c>
      <c r="AF28" s="71">
        <f>AF9+AF14+AF12-AF22-AF25</f>
        <v>0</v>
      </c>
      <c r="AG28" s="71">
        <f t="shared" ref="AG28:AH28" si="20">AG9+AG14+AG12-AG22-AG25</f>
        <v>-1.8189894035458565E-11</v>
      </c>
      <c r="AH28" s="71">
        <f t="shared" si="20"/>
        <v>-1.8189894035458565E-11</v>
      </c>
    </row>
    <row r="29" spans="1:34" x14ac:dyDescent="0.3">
      <c r="A29" s="69"/>
      <c r="B29" s="51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</row>
    <row r="30" spans="1:34" x14ac:dyDescent="0.3">
      <c r="A30" s="69"/>
      <c r="B30" s="74" t="s">
        <v>61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6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3"/>
      <c r="AE30" s="73"/>
      <c r="AF30" s="73"/>
      <c r="AG30" s="73"/>
      <c r="AH30" s="73"/>
    </row>
    <row r="31" spans="1:34" x14ac:dyDescent="0.3">
      <c r="A31" s="78"/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4"/>
      <c r="Q31" s="75"/>
      <c r="R31" s="75"/>
      <c r="S31" s="79"/>
      <c r="T31" s="79"/>
      <c r="U31" s="71"/>
      <c r="V31" s="71"/>
      <c r="W31" s="71"/>
      <c r="X31" s="80"/>
      <c r="Y31" s="80"/>
      <c r="Z31" s="80"/>
      <c r="AA31" s="80"/>
      <c r="AB31" s="80"/>
      <c r="AC31" s="80"/>
      <c r="AD31" s="80"/>
      <c r="AE31" s="80"/>
      <c r="AF31" s="80"/>
      <c r="AG31" s="73"/>
      <c r="AH31" s="73"/>
    </row>
    <row r="32" spans="1:34" x14ac:dyDescent="0.3">
      <c r="A32" s="78"/>
      <c r="B32" s="74" t="s">
        <v>45</v>
      </c>
      <c r="C32" s="75"/>
      <c r="D32" s="75"/>
      <c r="E32" s="75"/>
      <c r="F32" s="75"/>
      <c r="G32" s="75"/>
      <c r="H32" s="75" t="s">
        <v>46</v>
      </c>
      <c r="I32" s="75"/>
      <c r="J32" s="75"/>
      <c r="K32" s="75"/>
      <c r="L32" s="75"/>
      <c r="M32" s="75"/>
      <c r="N32" s="75"/>
      <c r="O32" s="75"/>
      <c r="P32" s="75" t="s">
        <v>62</v>
      </c>
      <c r="Q32" s="75"/>
      <c r="R32" s="75"/>
      <c r="S32" s="79"/>
      <c r="T32" s="79"/>
      <c r="U32" s="71"/>
      <c r="V32" s="71"/>
      <c r="W32" s="71"/>
      <c r="X32" s="71"/>
      <c r="Y32" s="71"/>
      <c r="Z32" s="71"/>
      <c r="AA32" s="71"/>
      <c r="AB32" s="71"/>
      <c r="AC32" s="71"/>
      <c r="AD32" s="73"/>
      <c r="AE32" s="73"/>
      <c r="AF32" s="73"/>
      <c r="AG32" s="73"/>
      <c r="AH32" s="73"/>
    </row>
    <row r="33" spans="1:34" x14ac:dyDescent="0.3">
      <c r="A33" s="78"/>
      <c r="B33" s="74" t="s">
        <v>47</v>
      </c>
      <c r="C33" s="75"/>
      <c r="D33" s="75"/>
      <c r="E33" s="75"/>
      <c r="F33" s="75"/>
      <c r="G33" s="75"/>
      <c r="H33" s="75" t="s">
        <v>48</v>
      </c>
      <c r="I33" s="75"/>
      <c r="J33" s="75"/>
      <c r="K33" s="75"/>
      <c r="L33" s="75"/>
      <c r="M33" s="75"/>
      <c r="N33" s="75"/>
      <c r="O33" s="75"/>
      <c r="P33" s="75" t="s">
        <v>49</v>
      </c>
      <c r="Q33" s="75"/>
      <c r="R33" s="75"/>
      <c r="S33" s="79"/>
      <c r="T33" s="79"/>
      <c r="U33" s="71"/>
      <c r="V33" s="71"/>
      <c r="W33" s="71"/>
      <c r="X33" s="71"/>
      <c r="Y33" s="71"/>
      <c r="Z33" s="71"/>
      <c r="AA33" s="71"/>
      <c r="AB33" s="71"/>
      <c r="AC33" s="71"/>
      <c r="AD33" s="73"/>
      <c r="AE33" s="73"/>
      <c r="AF33" s="73"/>
      <c r="AG33" s="73"/>
      <c r="AH33" s="73"/>
    </row>
    <row r="34" spans="1:34" x14ac:dyDescent="0.3">
      <c r="A34" s="78"/>
      <c r="B34" s="74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9"/>
      <c r="T34" s="79"/>
      <c r="U34" s="71"/>
      <c r="V34" s="71"/>
      <c r="W34" s="71"/>
      <c r="X34" s="71"/>
      <c r="Y34" s="71"/>
      <c r="Z34" s="71"/>
      <c r="AA34" s="71"/>
      <c r="AB34" s="71"/>
      <c r="AC34" s="71"/>
      <c r="AD34" s="73"/>
      <c r="AE34" s="73"/>
      <c r="AF34" s="73"/>
      <c r="AG34" s="73"/>
      <c r="AH34" s="73"/>
    </row>
    <row r="35" spans="1:34" x14ac:dyDescent="0.3">
      <c r="A35" s="78"/>
      <c r="B35" s="51" t="s">
        <v>11</v>
      </c>
      <c r="C35" s="76"/>
      <c r="D35" s="76"/>
      <c r="E35" s="76"/>
      <c r="F35" s="76"/>
      <c r="G35" s="76"/>
      <c r="H35" s="75" t="s">
        <v>12</v>
      </c>
      <c r="I35" s="75"/>
      <c r="J35" s="75"/>
      <c r="K35" s="76"/>
      <c r="L35" s="76"/>
      <c r="M35" s="76"/>
      <c r="N35" s="76"/>
      <c r="O35" s="76"/>
      <c r="P35" s="75" t="s">
        <v>12</v>
      </c>
      <c r="Q35" s="75"/>
      <c r="R35" s="75"/>
      <c r="S35" s="79"/>
      <c r="T35" s="79"/>
      <c r="U35" s="71"/>
      <c r="V35" s="71"/>
      <c r="W35" s="71"/>
      <c r="X35" s="71"/>
      <c r="Y35" s="71"/>
      <c r="Z35" s="71"/>
      <c r="AA35" s="71"/>
      <c r="AB35" s="71"/>
      <c r="AC35" s="71"/>
      <c r="AD35" s="73"/>
      <c r="AE35" s="73"/>
      <c r="AF35" s="73"/>
      <c r="AG35" s="73"/>
      <c r="AH35" s="73"/>
    </row>
    <row r="36" spans="1:34" x14ac:dyDescent="0.3">
      <c r="A36" s="78"/>
      <c r="B36" s="74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79"/>
      <c r="P36" s="79"/>
      <c r="Q36" s="79"/>
      <c r="R36" s="79"/>
      <c r="S36" s="79"/>
      <c r="T36" s="79"/>
      <c r="U36" s="71"/>
      <c r="V36" s="71"/>
      <c r="W36" s="71"/>
      <c r="X36" s="71"/>
      <c r="Y36" s="71"/>
      <c r="Z36" s="71"/>
      <c r="AA36" s="71"/>
      <c r="AB36" s="71"/>
      <c r="AC36" s="71"/>
      <c r="AD36" s="73"/>
      <c r="AE36" s="73"/>
      <c r="AF36" s="73"/>
      <c r="AG36" s="73"/>
      <c r="AH36" s="73"/>
    </row>
    <row r="37" spans="1:34" x14ac:dyDescent="0.3">
      <c r="A37" s="78"/>
      <c r="B37" s="74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71"/>
      <c r="V37" s="71"/>
      <c r="W37" s="71"/>
      <c r="X37" s="71"/>
      <c r="Y37" s="71"/>
      <c r="Z37" s="71"/>
      <c r="AA37" s="71"/>
      <c r="AB37" s="71"/>
      <c r="AC37" s="71"/>
      <c r="AD37" s="73"/>
      <c r="AE37" s="73"/>
      <c r="AF37" s="73"/>
      <c r="AG37" s="73"/>
      <c r="AH37" s="73"/>
    </row>
  </sheetData>
  <mergeCells count="4">
    <mergeCell ref="A2:B2"/>
    <mergeCell ref="A9:B9"/>
    <mergeCell ref="A12:B12"/>
    <mergeCell ref="A14:B14"/>
  </mergeCells>
  <pageMargins left="0.7" right="0.7" top="0.75" bottom="0.75" header="0.3" footer="0.3"/>
  <pageSetup paperSize="9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REBALANS ŠO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2025-11-13T07:56:09Z</cp:lastPrinted>
  <dcterms:created xsi:type="dcterms:W3CDTF">2022-08-12T12:51:27Z</dcterms:created>
  <dcterms:modified xsi:type="dcterms:W3CDTF">2026-03-05T11:14:04Z</dcterms:modified>
</cp:coreProperties>
</file>